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itchen log" sheetId="1" state="visible" r:id="rId3"/>
    <sheet name="Batch planner" sheetId="2" state="visible" r:id="rId4"/>
  </sheets>
  <definedNames>
    <definedName function="false" hidden="false" name="PlanBuffer" vbProcedure="false">'Batch planner'!$B$10</definedName>
    <definedName function="false" hidden="false" name="PlanFrom" vbProcedure="false">'Batch planner'!$B$11</definedName>
    <definedName function="false" hidden="false" name="UnservedTarget" vbProcedure="false">'Batch planner'!$B$9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<sst xmlns="http://schemas.openxmlformats.org/spreadsheetml/2006/main" count="54" uniqueCount="51">
  <si>
    <t xml:space="preserve">Metafoodx | Kitchen production &amp; leftovers log</t>
  </si>
  <si>
    <t xml:space="preserve">Enter one row per menu item, station and service. Pale yellow cells are inputs; the last three columns (Unserved %, Served, Destination check) calculate automatically.</t>
  </si>
  <si>
    <t xml:space="preserve">Use net food weight (subtract the container). Use the same unit for every quantity within a row. Enter 0 for a measured zero; leave unknown amounts blank.</t>
  </si>
  <si>
    <t xml:space="preserve">Unserved = prepared food left at the station, before reuse, donation or disposal. Reused + donated + discarded should equal unserved once its destination is known.</t>
  </si>
  <si>
    <t xml:space="preserve">Log plate waste separately. Meals served is context for that station/service; do not add repeated meal counts across menu items.</t>
  </si>
  <si>
    <t xml:space="preserve">Date</t>
  </si>
  <si>
    <t xml:space="preserve">Meal period</t>
  </si>
  <si>
    <t xml:space="preserve">Station</t>
  </si>
  <si>
    <t xml:space="preserve">Menu item</t>
  </si>
  <si>
    <t xml:space="preserve">Unit</t>
  </si>
  <si>
    <t xml:space="preserve">Prepared</t>
  </si>
  <si>
    <t xml:space="preserve">Unserved</t>
  </si>
  <si>
    <t xml:space="preserve">Reused</t>
  </si>
  <si>
    <t xml:space="preserve">Donated</t>
  </si>
  <si>
    <t xml:space="preserve">Discarded</t>
  </si>
  <si>
    <t xml:space="preserve">Meals served</t>
  </si>
  <si>
    <t xml:space="preserve">Next prep adjustment</t>
  </si>
  <si>
    <t xml:space="preserve">Unserved %</t>
  </si>
  <si>
    <t xml:space="preserve">Served</t>
  </si>
  <si>
    <t xml:space="preserve">Destination check</t>
  </si>
  <si>
    <t xml:space="preserve">Using the log</t>
  </si>
  <si>
    <t xml:space="preserve">Unserved % = unserved / prepared. The result stays blank if either amount is missing or prepared is zero. This measures unserved production, not total food waste. Served = prepared minus unserved.</t>
  </si>
  <si>
    <t xml:space="preserve">If unserved exceeds prepared, the unserved cell turns red. Recheck units, container weight and quantities. Blank destination fields mean the destination is still unknown. Unserved % turns amber when it is above the target on the Batch planner tab.</t>
  </si>
  <si>
    <t xml:space="preserve">Compare similar services and test one adjustment at a time. Note attendance changes, sold-out items and service availability in the adjustment field.</t>
  </si>
  <si>
    <t xml:space="preserve">Rows 9-38 are ready to use. For more rows, insert above row 38 and copy an existing blank row, including its formula, validation and formatting.</t>
  </si>
  <si>
    <t xml:space="preserve">Free resource from Metafoodx | metafoodx.com | Follow your operation's food handling procedures for reuse, donation and disposal.</t>
  </si>
  <si>
    <t xml:space="preserve">Metafoodx | Batch planner</t>
  </si>
  <si>
    <t xml:space="preserve">Uses the rows on the Kitchen log tab to suggest the next batch size for each menu item. Pale yellow cells are inputs; everything else calculates.</t>
  </si>
  <si>
    <t xml:space="preserve">List each menu item exactly as it is spelled on the log. Add a meal period to plan one service, or leave it blank to combine all services.</t>
  </si>
  <si>
    <t xml:space="preserve">Only log rows with a date, a prepared amount and an unserved amount are counted. Keep one unit per menu item so the averages compare like with like.</t>
  </si>
  <si>
    <t xml:space="preserve">Settings</t>
  </si>
  <si>
    <t xml:space="preserve">Unserved % target</t>
  </si>
  <si>
    <t xml:space="preserve">Default 10%. Change it to your operation's own goal. Rows above it turn amber here and on the Kitchen log.</t>
  </si>
  <si>
    <t xml:space="preserve">Planning buffer</t>
  </si>
  <si>
    <t xml:space="preserve">Default 5% added to average served so service does not run short. Set it from your own sell-out history.</t>
  </si>
  <si>
    <t xml:space="preserve">Count services from (date)</t>
  </si>
  <si>
    <t xml:space="preserve">Optional. Leave blank to use every logged service, or enter a date to plan from recent services only, such as the last three cycle weeks.</t>
  </si>
  <si>
    <t xml:space="preserve">Services counted</t>
  </si>
  <si>
    <t xml:space="preserve">Avg prepared</t>
  </si>
  <si>
    <t xml:space="preserve">Avg served</t>
  </si>
  <si>
    <t xml:space="preserve">Avg unserved</t>
  </si>
  <si>
    <t xml:space="preserve">Suggested next batch</t>
  </si>
  <si>
    <t xml:space="preserve">Status</t>
  </si>
  <si>
    <t xml:space="preserve">Notes / what you changed</t>
  </si>
  <si>
    <t xml:space="preserve">Reading the planner</t>
  </si>
  <si>
    <t xml:space="preserve">Avg served = avg prepared minus avg unserved. Suggested next batch = avg served plus the planning buffer, in the same unit you logged.</t>
  </si>
  <si>
    <t xml:space="preserve">Start the next service at the suggested batch, then cook more in smaller waves if the first batch moves faster than expected.</t>
  </si>
  <si>
    <t xml:space="preserve">Change one thing at a time and note it in the last column, so the next few services show whether the change worked.</t>
  </si>
  <si>
    <t xml:space="preserve">If an item sells out early, the log undercounts real demand. Note sell-out times on the Kitchen log and raise the buffer for that item.</t>
  </si>
  <si>
    <t xml:space="preserve">Rows 14-43 are ready to use. For more items, insert rows above row 43 and copy an existing row, including its formulas.</t>
  </si>
  <si>
    <t xml:space="preserve">Free resource from Metafoodx | metafoodx.com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</si>
</sst>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/dd/yy"/>
    <numFmt numFmtId="166" formatCode="0.00"/>
    <numFmt numFmtId="167" formatCode="0"/>
    <numFmt numFmtId="168" formatCode="0.0%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5324A"/>
      <name val="Arial"/>
      <family val="0"/>
      <charset val="1"/>
    </font>
    <font>
      <b val="true"/>
      <sz val="16"/>
      <color rgb="FF18264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8264B"/>
      <name val="Arial"/>
      <family val="0"/>
      <charset val="1"/>
    </font>
    <font>
      <i val="true"/>
      <sz val="10"/>
      <color rgb="FF25324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8264B"/>
        <bgColor rgb="FF25324A"/>
      </patternFill>
    </fill>
    <fill>
      <patternFill patternType="solid">
        <fgColor rgb="FFFFF9E8"/>
        <bgColor rgb="FFFF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2C8E79"/>
      </bottom>
      <diagonal/>
    </border>
    <border diagonalUp="false" diagonalDown="false">
      <left/>
      <right style="thin">
        <color rgb="FFFFFFFF"/>
      </right>
      <top/>
      <bottom/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FFFFFF"/>
      </left>
      <right/>
      <top/>
      <bottom/>
      <diagonal/>
    </border>
    <border diagonalUp="false" diagonalDown="false">
      <left style="thin">
        <color rgb="FFD9DDE5"/>
      </left>
      <right style="thin">
        <color rgb="FFD9DDE5"/>
      </right>
      <top style="thin">
        <color rgb="FFD9DDE5"/>
      </top>
      <bottom style="thin">
        <color rgb="FFD9DDE5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3" borderId="0" xfId="2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5" fillId="3" borderId="0" xfId="2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3" borderId="0" xfId="2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8" fontId="5" fillId="0" borderId="0" xfId="2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0" xfId="2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5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5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5" fillId="0" borderId="5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5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5" fillId="0" borderId="5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5" xfId="2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9C281C"/>
      </font>
      <fill>
        <patternFill>
          <bgColor rgb="FFFCE4DE"/>
        </patternFill>
      </fill>
    </dxf>
    <dxf>
      <font>
        <b val="1"/>
        <color rgb="FF7A5200"/>
      </font>
      <fill>
        <patternFill>
          <bgColor rgb="FFFFF2CC"/>
        </patternFill>
      </fill>
    </dxf>
    <dxf>
      <font>
        <color rgb="FF9C281C"/>
      </font>
      <fill>
        <patternFill>
          <bgColor rgb="FFFCE4DE"/>
        </patternFill>
      </fill>
    </dxf>
    <dxf>
      <font>
        <color rgb="FF1B6B47"/>
      </font>
      <fill>
        <patternFill>
          <bgColor rgb="FFE6F6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200"/>
      <rgbColor rgb="FF800080"/>
      <rgbColor rgb="FF1B6B47"/>
      <rgbColor rgb="FFC0C0C0"/>
      <rgbColor rgb="FF808080"/>
      <rgbColor rgb="FF9999FF"/>
      <rgbColor rgb="FF993366"/>
      <rgbColor rgb="FFFFF2CC"/>
      <rgbColor rgb="FFE6F6EE"/>
      <rgbColor rgb="FF660066"/>
      <rgbColor rgb="FFFF8080"/>
      <rgbColor rgb="FF0066CC"/>
      <rgbColor rgb="FFD9D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9E8"/>
      <rgbColor rgb="FF99CCFF"/>
      <rgbColor rgb="FFFF99CC"/>
      <rgbColor rgb="FFCC99FF"/>
      <rgbColor rgb="FFFCE4DE"/>
      <rgbColor rgb="FF3366FF"/>
      <rgbColor rgb="FF1ECC88"/>
      <rgbColor rgb="FF99CC00"/>
      <rgbColor rgb="FFFFCC00"/>
      <rgbColor rgb="FFFF9900"/>
      <rgbColor rgb="FFFF6600"/>
      <rgbColor rgb="FF666699"/>
      <rgbColor rgb="FF969696"/>
      <rgbColor rgb="FF18264B"/>
      <rgbColor rgb="FF2C8E79"/>
      <rgbColor rgb="FF003300"/>
      <rgbColor rgb="FF333300"/>
      <rgbColor rgb="FF9C281C"/>
      <rgbColor rgb="FF993366"/>
      <rgbColor rgb="FF333399"/>
      <rgbColor rgb="FF2532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8264B"/>
    <pageSetUpPr fitToPage="true"/>
  </sheetPr>
  <dimension ref="A1:O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8" topLeftCell="E9" activePane="bottomRight" state="frozen"/>
      <selection pane="topLeft" activeCell="A1" activeCellId="0" sqref="A1"/>
      <selection pane="topRight" activeCell="E1" activeCellId="0" sqref="E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15"/>
    <col collapsed="false" customWidth="true" hidden="false" outlineLevel="0" max="3" min="3" style="1" width="18"/>
    <col collapsed="false" customWidth="true" hidden="false" outlineLevel="0" max="4" min="4" style="1" width="26"/>
    <col collapsed="false" customWidth="true" hidden="false" outlineLevel="0" max="5" min="5" style="1" width="10"/>
    <col collapsed="false" customWidth="true" hidden="false" outlineLevel="0" max="10" min="6" style="1" width="13"/>
    <col collapsed="false" customWidth="true" hidden="false" outlineLevel="0" max="11" min="11" style="1" width="15"/>
    <col collapsed="false" customWidth="true" hidden="false" outlineLevel="0" max="12" min="12" style="1" width="40"/>
    <col collapsed="false" customWidth="true" hidden="false" outlineLevel="0" max="13" min="13" style="1" width="14"/>
    <col collapsed="false" customWidth="true" hidden="false" outlineLevel="0" max="14" min="14" style="1" width="12"/>
    <col collapsed="false" customWidth="true" hidden="false" outlineLevel="0" max="15" min="15" style="1" width="22"/>
  </cols>
  <sheetData>
    <row r="1" customFormat="false" ht="22.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2.5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2.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customFormat="false" ht="22.5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22.5" hidden="false" customHeight="true" outlineLevel="0" collapsed="false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customFormat="false" ht="22.5" hidden="false" customHeight="true" outlineLevel="0" collapsed="false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22.5" hidden="false" customHeight="true" outlineLevel="0" collapsed="false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customFormat="false" ht="39.75" hidden="false" customHeight="true" outlineLevel="0" collapsed="false">
      <c r="A8" s="5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16</v>
      </c>
      <c r="M8" s="7" t="s">
        <v>17</v>
      </c>
      <c r="N8" s="7" t="s">
        <v>18</v>
      </c>
      <c r="O8" s="7" t="s">
        <v>19</v>
      </c>
    </row>
    <row r="9" customFormat="false" ht="30.75" hidden="false" customHeight="true" outlineLevel="0" collapsed="false">
      <c r="A9" s="8"/>
      <c r="B9" s="9"/>
      <c r="C9" s="9"/>
      <c r="D9" s="9"/>
      <c r="E9" s="9"/>
      <c r="F9" s="10"/>
      <c r="G9" s="10"/>
      <c r="H9" s="10"/>
      <c r="I9" s="10"/>
      <c r="J9" s="10"/>
      <c r="K9" s="11"/>
      <c r="L9" s="12"/>
      <c r="M9" s="13" t="str">
        <f aca="false">IF(COUNT(F9:G9)&lt;2,"",IF(F9=0,"",G9/F9))</f>
        <v/>
      </c>
      <c r="N9" s="14" t="str">
        <f aca="false">IF(COUNT(F9:G9)&lt;2,"",F9-G9)</f>
        <v/>
      </c>
      <c r="O9" s="15" t="str">
        <f aca="false">IF(OR(G9="",COUNT(H9:J9)=0),"",IF(ABS(SUM(H9:J9)-G9)&lt;0.001,"Balanced",IF(SUM(H9:J9)&lt;G9,"Destination pending","Check: over unserved")))</f>
        <v/>
      </c>
    </row>
    <row r="10" customFormat="false" ht="30.75" hidden="false" customHeight="true" outlineLevel="0" collapsed="false">
      <c r="A10" s="8"/>
      <c r="B10" s="9"/>
      <c r="C10" s="9"/>
      <c r="D10" s="9"/>
      <c r="E10" s="9"/>
      <c r="F10" s="10"/>
      <c r="G10" s="10"/>
      <c r="H10" s="10"/>
      <c r="I10" s="10"/>
      <c r="J10" s="10"/>
      <c r="K10" s="11"/>
      <c r="L10" s="12"/>
      <c r="M10" s="13" t="str">
        <f aca="false">IF(COUNT(F10:G10)&lt;2,"",IF(F10=0,"",G10/F10))</f>
        <v/>
      </c>
      <c r="N10" s="14" t="str">
        <f aca="false">IF(COUNT(F10:G10)&lt;2,"",F10-G10)</f>
        <v/>
      </c>
      <c r="O10" s="15" t="str">
        <f aca="false">IF(OR(G10="",COUNT(H10:J10)=0),"",IF(ABS(SUM(H10:J10)-G10)&lt;0.001,"Balanced",IF(SUM(H10:J10)&lt;G10,"Destination pending","Check: over unserved")))</f>
        <v/>
      </c>
    </row>
    <row r="11" customFormat="false" ht="30.75" hidden="false" customHeight="true" outlineLevel="0" collapsed="false">
      <c r="A11" s="8"/>
      <c r="B11" s="9"/>
      <c r="C11" s="9"/>
      <c r="D11" s="9"/>
      <c r="E11" s="9"/>
      <c r="F11" s="10"/>
      <c r="G11" s="10"/>
      <c r="H11" s="10"/>
      <c r="I11" s="10"/>
      <c r="J11" s="10"/>
      <c r="K11" s="11"/>
      <c r="L11" s="12"/>
      <c r="M11" s="13" t="str">
        <f aca="false">IF(COUNT(F11:G11)&lt;2,"",IF(F11=0,"",G11/F11))</f>
        <v/>
      </c>
      <c r="N11" s="14" t="str">
        <f aca="false">IF(COUNT(F11:G11)&lt;2,"",F11-G11)</f>
        <v/>
      </c>
      <c r="O11" s="15" t="str">
        <f aca="false">IF(OR(G11="",COUNT(H11:J11)=0),"",IF(ABS(SUM(H11:J11)-G11)&lt;0.001,"Balanced",IF(SUM(H11:J11)&lt;G11,"Destination pending","Check: over unserved")))</f>
        <v/>
      </c>
    </row>
    <row r="12" customFormat="false" ht="30.75" hidden="false" customHeight="true" outlineLevel="0" collapsed="false">
      <c r="A12" s="8"/>
      <c r="B12" s="9"/>
      <c r="C12" s="9"/>
      <c r="D12" s="9"/>
      <c r="E12" s="9"/>
      <c r="F12" s="10"/>
      <c r="G12" s="10"/>
      <c r="H12" s="10"/>
      <c r="I12" s="10"/>
      <c r="J12" s="10"/>
      <c r="K12" s="11"/>
      <c r="L12" s="12"/>
      <c r="M12" s="13" t="str">
        <f aca="false">IF(COUNT(F12:G12)&lt;2,"",IF(F12=0,"",G12/F12))</f>
        <v/>
      </c>
      <c r="N12" s="14" t="str">
        <f aca="false">IF(COUNT(F12:G12)&lt;2,"",F12-G12)</f>
        <v/>
      </c>
      <c r="O12" s="15" t="str">
        <f aca="false">IF(OR(G12="",COUNT(H12:J12)=0),"",IF(ABS(SUM(H12:J12)-G12)&lt;0.001,"Balanced",IF(SUM(H12:J12)&lt;G12,"Destination pending","Check: over unserved")))</f>
        <v/>
      </c>
    </row>
    <row r="13" customFormat="false" ht="30.75" hidden="false" customHeight="true" outlineLevel="0" collapsed="false">
      <c r="A13" s="8"/>
      <c r="B13" s="9"/>
      <c r="C13" s="9"/>
      <c r="D13" s="9"/>
      <c r="E13" s="9"/>
      <c r="F13" s="10"/>
      <c r="G13" s="10"/>
      <c r="H13" s="10"/>
      <c r="I13" s="10"/>
      <c r="J13" s="10"/>
      <c r="K13" s="11"/>
      <c r="L13" s="12"/>
      <c r="M13" s="13" t="str">
        <f aca="false">IF(COUNT(F13:G13)&lt;2,"",IF(F13=0,"",G13/F13))</f>
        <v/>
      </c>
      <c r="N13" s="14" t="str">
        <f aca="false">IF(COUNT(F13:G13)&lt;2,"",F13-G13)</f>
        <v/>
      </c>
      <c r="O13" s="15" t="str">
        <f aca="false">IF(OR(G13="",COUNT(H13:J13)=0),"",IF(ABS(SUM(H13:J13)-G13)&lt;0.001,"Balanced",IF(SUM(H13:J13)&lt;G13,"Destination pending","Check: over unserved")))</f>
        <v/>
      </c>
    </row>
    <row r="14" customFormat="false" ht="30.75" hidden="false" customHeight="true" outlineLevel="0" collapsed="false">
      <c r="A14" s="8"/>
      <c r="B14" s="9"/>
      <c r="C14" s="9"/>
      <c r="D14" s="9"/>
      <c r="E14" s="9"/>
      <c r="F14" s="10"/>
      <c r="G14" s="10"/>
      <c r="H14" s="10"/>
      <c r="I14" s="10"/>
      <c r="J14" s="10"/>
      <c r="K14" s="11"/>
      <c r="L14" s="12"/>
      <c r="M14" s="13" t="str">
        <f aca="false">IF(COUNT(F14:G14)&lt;2,"",IF(F14=0,"",G14/F14))</f>
        <v/>
      </c>
      <c r="N14" s="14" t="str">
        <f aca="false">IF(COUNT(F14:G14)&lt;2,"",F14-G14)</f>
        <v/>
      </c>
      <c r="O14" s="15" t="str">
        <f aca="false">IF(OR(G14="",COUNT(H14:J14)=0),"",IF(ABS(SUM(H14:J14)-G14)&lt;0.001,"Balanced",IF(SUM(H14:J14)&lt;G14,"Destination pending","Check: over unserved")))</f>
        <v/>
      </c>
    </row>
    <row r="15" customFormat="false" ht="30.75" hidden="false" customHeight="true" outlineLevel="0" collapsed="false">
      <c r="A15" s="8"/>
      <c r="B15" s="9"/>
      <c r="C15" s="9"/>
      <c r="D15" s="9"/>
      <c r="E15" s="9"/>
      <c r="F15" s="10"/>
      <c r="G15" s="10"/>
      <c r="H15" s="10"/>
      <c r="I15" s="10"/>
      <c r="J15" s="10"/>
      <c r="K15" s="11"/>
      <c r="L15" s="12"/>
      <c r="M15" s="13" t="str">
        <f aca="false">IF(COUNT(F15:G15)&lt;2,"",IF(F15=0,"",G15/F15))</f>
        <v/>
      </c>
      <c r="N15" s="14" t="str">
        <f aca="false">IF(COUNT(F15:G15)&lt;2,"",F15-G15)</f>
        <v/>
      </c>
      <c r="O15" s="15" t="str">
        <f aca="false">IF(OR(G15="",COUNT(H15:J15)=0),"",IF(ABS(SUM(H15:J15)-G15)&lt;0.001,"Balanced",IF(SUM(H15:J15)&lt;G15,"Destination pending","Check: over unserved")))</f>
        <v/>
      </c>
    </row>
    <row r="16" customFormat="false" ht="30.75" hidden="false" customHeight="true" outlineLevel="0" collapsed="false">
      <c r="A16" s="8"/>
      <c r="B16" s="9"/>
      <c r="C16" s="9"/>
      <c r="D16" s="9"/>
      <c r="E16" s="9"/>
      <c r="F16" s="10"/>
      <c r="G16" s="10"/>
      <c r="H16" s="10"/>
      <c r="I16" s="10"/>
      <c r="J16" s="10"/>
      <c r="K16" s="11"/>
      <c r="L16" s="12"/>
      <c r="M16" s="13" t="str">
        <f aca="false">IF(COUNT(F16:G16)&lt;2,"",IF(F16=0,"",G16/F16))</f>
        <v/>
      </c>
      <c r="N16" s="14" t="str">
        <f aca="false">IF(COUNT(F16:G16)&lt;2,"",F16-G16)</f>
        <v/>
      </c>
      <c r="O16" s="15" t="str">
        <f aca="false">IF(OR(G16="",COUNT(H16:J16)=0),"",IF(ABS(SUM(H16:J16)-G16)&lt;0.001,"Balanced",IF(SUM(H16:J16)&lt;G16,"Destination pending","Check: over unserved")))</f>
        <v/>
      </c>
    </row>
    <row r="17" customFormat="false" ht="30.75" hidden="false" customHeight="true" outlineLevel="0" collapsed="false">
      <c r="A17" s="8"/>
      <c r="B17" s="9"/>
      <c r="C17" s="9"/>
      <c r="D17" s="9"/>
      <c r="E17" s="9"/>
      <c r="F17" s="10"/>
      <c r="G17" s="10"/>
      <c r="H17" s="10"/>
      <c r="I17" s="10"/>
      <c r="J17" s="10"/>
      <c r="K17" s="11"/>
      <c r="L17" s="12"/>
      <c r="M17" s="13" t="str">
        <f aca="false">IF(COUNT(F17:G17)&lt;2,"",IF(F17=0,"",G17/F17))</f>
        <v/>
      </c>
      <c r="N17" s="14" t="str">
        <f aca="false">IF(COUNT(F17:G17)&lt;2,"",F17-G17)</f>
        <v/>
      </c>
      <c r="O17" s="15" t="str">
        <f aca="false">IF(OR(G17="",COUNT(H17:J17)=0),"",IF(ABS(SUM(H17:J17)-G17)&lt;0.001,"Balanced",IF(SUM(H17:J17)&lt;G17,"Destination pending","Check: over unserved")))</f>
        <v/>
      </c>
    </row>
    <row r="18" customFormat="false" ht="30.75" hidden="false" customHeight="true" outlineLevel="0" collapsed="false">
      <c r="A18" s="8"/>
      <c r="B18" s="9"/>
      <c r="C18" s="9"/>
      <c r="D18" s="9"/>
      <c r="E18" s="9"/>
      <c r="F18" s="10"/>
      <c r="G18" s="10"/>
      <c r="H18" s="10"/>
      <c r="I18" s="10"/>
      <c r="J18" s="10"/>
      <c r="K18" s="11"/>
      <c r="L18" s="12"/>
      <c r="M18" s="13" t="str">
        <f aca="false">IF(COUNT(F18:G18)&lt;2,"",IF(F18=0,"",G18/F18))</f>
        <v/>
      </c>
      <c r="N18" s="14" t="str">
        <f aca="false">IF(COUNT(F18:G18)&lt;2,"",F18-G18)</f>
        <v/>
      </c>
      <c r="O18" s="15" t="str">
        <f aca="false">IF(OR(G18="",COUNT(H18:J18)=0),"",IF(ABS(SUM(H18:J18)-G18)&lt;0.001,"Balanced",IF(SUM(H18:J18)&lt;G18,"Destination pending","Check: over unserved")))</f>
        <v/>
      </c>
    </row>
    <row r="19" customFormat="false" ht="30.75" hidden="false" customHeight="true" outlineLevel="0" collapsed="false">
      <c r="A19" s="8"/>
      <c r="B19" s="9"/>
      <c r="C19" s="9"/>
      <c r="D19" s="9"/>
      <c r="E19" s="9"/>
      <c r="F19" s="10"/>
      <c r="G19" s="10"/>
      <c r="H19" s="10"/>
      <c r="I19" s="10"/>
      <c r="J19" s="10"/>
      <c r="K19" s="11"/>
      <c r="L19" s="12"/>
      <c r="M19" s="13" t="str">
        <f aca="false">IF(COUNT(F19:G19)&lt;2,"",IF(F19=0,"",G19/F19))</f>
        <v/>
      </c>
      <c r="N19" s="14" t="str">
        <f aca="false">IF(COUNT(F19:G19)&lt;2,"",F19-G19)</f>
        <v/>
      </c>
      <c r="O19" s="15" t="str">
        <f aca="false">IF(OR(G19="",COUNT(H19:J19)=0),"",IF(ABS(SUM(H19:J19)-G19)&lt;0.001,"Balanced",IF(SUM(H19:J19)&lt;G19,"Destination pending","Check: over unserved")))</f>
        <v/>
      </c>
    </row>
    <row r="20" customFormat="false" ht="30.75" hidden="false" customHeight="true" outlineLevel="0" collapsed="false">
      <c r="A20" s="8"/>
      <c r="B20" s="9"/>
      <c r="C20" s="9"/>
      <c r="D20" s="9"/>
      <c r="E20" s="9"/>
      <c r="F20" s="10"/>
      <c r="G20" s="10"/>
      <c r="H20" s="10"/>
      <c r="I20" s="10"/>
      <c r="J20" s="10"/>
      <c r="K20" s="11"/>
      <c r="L20" s="12"/>
      <c r="M20" s="13" t="str">
        <f aca="false">IF(COUNT(F20:G20)&lt;2,"",IF(F20=0,"",G20/F20))</f>
        <v/>
      </c>
      <c r="N20" s="14" t="str">
        <f aca="false">IF(COUNT(F20:G20)&lt;2,"",F20-G20)</f>
        <v/>
      </c>
      <c r="O20" s="15" t="str">
        <f aca="false">IF(OR(G20="",COUNT(H20:J20)=0),"",IF(ABS(SUM(H20:J20)-G20)&lt;0.001,"Balanced",IF(SUM(H20:J20)&lt;G20,"Destination pending","Check: over unserved")))</f>
        <v/>
      </c>
    </row>
    <row r="21" customFormat="false" ht="30.75" hidden="false" customHeight="true" outlineLevel="0" collapsed="false">
      <c r="A21" s="8"/>
      <c r="B21" s="9"/>
      <c r="C21" s="9"/>
      <c r="D21" s="9"/>
      <c r="E21" s="9"/>
      <c r="F21" s="10"/>
      <c r="G21" s="10"/>
      <c r="H21" s="10"/>
      <c r="I21" s="10"/>
      <c r="J21" s="10"/>
      <c r="K21" s="11"/>
      <c r="L21" s="12"/>
      <c r="M21" s="13" t="str">
        <f aca="false">IF(COUNT(F21:G21)&lt;2,"",IF(F21=0,"",G21/F21))</f>
        <v/>
      </c>
      <c r="N21" s="14" t="str">
        <f aca="false">IF(COUNT(F21:G21)&lt;2,"",F21-G21)</f>
        <v/>
      </c>
      <c r="O21" s="15" t="str">
        <f aca="false">IF(OR(G21="",COUNT(H21:J21)=0),"",IF(ABS(SUM(H21:J21)-G21)&lt;0.001,"Balanced",IF(SUM(H21:J21)&lt;G21,"Destination pending","Check: over unserved")))</f>
        <v/>
      </c>
    </row>
    <row r="22" customFormat="false" ht="30.75" hidden="false" customHeight="true" outlineLevel="0" collapsed="false">
      <c r="A22" s="8"/>
      <c r="B22" s="9"/>
      <c r="C22" s="9"/>
      <c r="D22" s="9"/>
      <c r="E22" s="9"/>
      <c r="F22" s="10"/>
      <c r="G22" s="10"/>
      <c r="H22" s="10"/>
      <c r="I22" s="10"/>
      <c r="J22" s="10"/>
      <c r="K22" s="11"/>
      <c r="L22" s="12"/>
      <c r="M22" s="13" t="str">
        <f aca="false">IF(COUNT(F22:G22)&lt;2,"",IF(F22=0,"",G22/F22))</f>
        <v/>
      </c>
      <c r="N22" s="14" t="str">
        <f aca="false">IF(COUNT(F22:G22)&lt;2,"",F22-G22)</f>
        <v/>
      </c>
      <c r="O22" s="15" t="str">
        <f aca="false">IF(OR(G22="",COUNT(H22:J22)=0),"",IF(ABS(SUM(H22:J22)-G22)&lt;0.001,"Balanced",IF(SUM(H22:J22)&lt;G22,"Destination pending","Check: over unserved")))</f>
        <v/>
      </c>
    </row>
    <row r="23" customFormat="false" ht="30.75" hidden="false" customHeight="true" outlineLevel="0" collapsed="false">
      <c r="A23" s="8"/>
      <c r="B23" s="9"/>
      <c r="C23" s="9"/>
      <c r="D23" s="9"/>
      <c r="E23" s="9"/>
      <c r="F23" s="10"/>
      <c r="G23" s="10"/>
      <c r="H23" s="10"/>
      <c r="I23" s="10"/>
      <c r="J23" s="10"/>
      <c r="K23" s="11"/>
      <c r="L23" s="12"/>
      <c r="M23" s="13" t="str">
        <f aca="false">IF(COUNT(F23:G23)&lt;2,"",IF(F23=0,"",G23/F23))</f>
        <v/>
      </c>
      <c r="N23" s="14" t="str">
        <f aca="false">IF(COUNT(F23:G23)&lt;2,"",F23-G23)</f>
        <v/>
      </c>
      <c r="O23" s="15" t="str">
        <f aca="false">IF(OR(G23="",COUNT(H23:J23)=0),"",IF(ABS(SUM(H23:J23)-G23)&lt;0.001,"Balanced",IF(SUM(H23:J23)&lt;G23,"Destination pending","Check: over unserved")))</f>
        <v/>
      </c>
    </row>
    <row r="24" customFormat="false" ht="30.75" hidden="false" customHeight="true" outlineLevel="0" collapsed="false">
      <c r="A24" s="8"/>
      <c r="B24" s="9"/>
      <c r="C24" s="9"/>
      <c r="D24" s="9"/>
      <c r="E24" s="9"/>
      <c r="F24" s="10"/>
      <c r="G24" s="10"/>
      <c r="H24" s="10"/>
      <c r="I24" s="10"/>
      <c r="J24" s="10"/>
      <c r="K24" s="11"/>
      <c r="L24" s="12"/>
      <c r="M24" s="13" t="str">
        <f aca="false">IF(COUNT(F24:G24)&lt;2,"",IF(F24=0,"",G24/F24))</f>
        <v/>
      </c>
      <c r="N24" s="14" t="str">
        <f aca="false">IF(COUNT(F24:G24)&lt;2,"",F24-G24)</f>
        <v/>
      </c>
      <c r="O24" s="15" t="str">
        <f aca="false">IF(OR(G24="",COUNT(H24:J24)=0),"",IF(ABS(SUM(H24:J24)-G24)&lt;0.001,"Balanced",IF(SUM(H24:J24)&lt;G24,"Destination pending","Check: over unserved")))</f>
        <v/>
      </c>
    </row>
    <row r="25" customFormat="false" ht="30.75" hidden="false" customHeight="true" outlineLevel="0" collapsed="false">
      <c r="A25" s="8"/>
      <c r="B25" s="9"/>
      <c r="C25" s="9"/>
      <c r="D25" s="9"/>
      <c r="E25" s="9"/>
      <c r="F25" s="10"/>
      <c r="G25" s="10"/>
      <c r="H25" s="10"/>
      <c r="I25" s="10"/>
      <c r="J25" s="10"/>
      <c r="K25" s="11"/>
      <c r="L25" s="12"/>
      <c r="M25" s="13" t="str">
        <f aca="false">IF(COUNT(F25:G25)&lt;2,"",IF(F25=0,"",G25/F25))</f>
        <v/>
      </c>
      <c r="N25" s="14" t="str">
        <f aca="false">IF(COUNT(F25:G25)&lt;2,"",F25-G25)</f>
        <v/>
      </c>
      <c r="O25" s="15" t="str">
        <f aca="false">IF(OR(G25="",COUNT(H25:J25)=0),"",IF(ABS(SUM(H25:J25)-G25)&lt;0.001,"Balanced",IF(SUM(H25:J25)&lt;G25,"Destination pending","Check: over unserved")))</f>
        <v/>
      </c>
    </row>
    <row r="26" customFormat="false" ht="30.75" hidden="false" customHeight="true" outlineLevel="0" collapsed="false">
      <c r="A26" s="8"/>
      <c r="B26" s="9"/>
      <c r="C26" s="9"/>
      <c r="D26" s="9"/>
      <c r="E26" s="9"/>
      <c r="F26" s="10"/>
      <c r="G26" s="10"/>
      <c r="H26" s="10"/>
      <c r="I26" s="10"/>
      <c r="J26" s="10"/>
      <c r="K26" s="11"/>
      <c r="L26" s="12"/>
      <c r="M26" s="13" t="str">
        <f aca="false">IF(COUNT(F26:G26)&lt;2,"",IF(F26=0,"",G26/F26))</f>
        <v/>
      </c>
      <c r="N26" s="14" t="str">
        <f aca="false">IF(COUNT(F26:G26)&lt;2,"",F26-G26)</f>
        <v/>
      </c>
      <c r="O26" s="15" t="str">
        <f aca="false">IF(OR(G26="",COUNT(H26:J26)=0),"",IF(ABS(SUM(H26:J26)-G26)&lt;0.001,"Balanced",IF(SUM(H26:J26)&lt;G26,"Destination pending","Check: over unserved")))</f>
        <v/>
      </c>
    </row>
    <row r="27" customFormat="false" ht="30.75" hidden="false" customHeight="true" outlineLevel="0" collapsed="false">
      <c r="A27" s="8"/>
      <c r="B27" s="9"/>
      <c r="C27" s="9"/>
      <c r="D27" s="9"/>
      <c r="E27" s="9"/>
      <c r="F27" s="10"/>
      <c r="G27" s="10"/>
      <c r="H27" s="10"/>
      <c r="I27" s="10"/>
      <c r="J27" s="10"/>
      <c r="K27" s="11"/>
      <c r="L27" s="12"/>
      <c r="M27" s="13" t="str">
        <f aca="false">IF(COUNT(F27:G27)&lt;2,"",IF(F27=0,"",G27/F27))</f>
        <v/>
      </c>
      <c r="N27" s="14" t="str">
        <f aca="false">IF(COUNT(F27:G27)&lt;2,"",F27-G27)</f>
        <v/>
      </c>
      <c r="O27" s="15" t="str">
        <f aca="false">IF(OR(G27="",COUNT(H27:J27)=0),"",IF(ABS(SUM(H27:J27)-G27)&lt;0.001,"Balanced",IF(SUM(H27:J27)&lt;G27,"Destination pending","Check: over unserved")))</f>
        <v/>
      </c>
    </row>
    <row r="28" customFormat="false" ht="30.75" hidden="false" customHeight="true" outlineLevel="0" collapsed="false">
      <c r="A28" s="8"/>
      <c r="B28" s="9"/>
      <c r="C28" s="9"/>
      <c r="D28" s="9"/>
      <c r="E28" s="9"/>
      <c r="F28" s="10"/>
      <c r="G28" s="10"/>
      <c r="H28" s="10"/>
      <c r="I28" s="10"/>
      <c r="J28" s="10"/>
      <c r="K28" s="11"/>
      <c r="L28" s="12"/>
      <c r="M28" s="13" t="str">
        <f aca="false">IF(COUNT(F28:G28)&lt;2,"",IF(F28=0,"",G28/F28))</f>
        <v/>
      </c>
      <c r="N28" s="14" t="str">
        <f aca="false">IF(COUNT(F28:G28)&lt;2,"",F28-G28)</f>
        <v/>
      </c>
      <c r="O28" s="15" t="str">
        <f aca="false">IF(OR(G28="",COUNT(H28:J28)=0),"",IF(ABS(SUM(H28:J28)-G28)&lt;0.001,"Balanced",IF(SUM(H28:J28)&lt;G28,"Destination pending","Check: over unserved")))</f>
        <v/>
      </c>
    </row>
    <row r="29" customFormat="false" ht="30.75" hidden="false" customHeight="true" outlineLevel="0" collapsed="false">
      <c r="A29" s="8"/>
      <c r="B29" s="9"/>
      <c r="C29" s="9"/>
      <c r="D29" s="9"/>
      <c r="E29" s="9"/>
      <c r="F29" s="10"/>
      <c r="G29" s="10"/>
      <c r="H29" s="10"/>
      <c r="I29" s="10"/>
      <c r="J29" s="10"/>
      <c r="K29" s="11"/>
      <c r="L29" s="12"/>
      <c r="M29" s="13" t="str">
        <f aca="false">IF(COUNT(F29:G29)&lt;2,"",IF(F29=0,"",G29/F29))</f>
        <v/>
      </c>
      <c r="N29" s="14" t="str">
        <f aca="false">IF(COUNT(F29:G29)&lt;2,"",F29-G29)</f>
        <v/>
      </c>
      <c r="O29" s="15" t="str">
        <f aca="false">IF(OR(G29="",COUNT(H29:J29)=0),"",IF(ABS(SUM(H29:J29)-G29)&lt;0.001,"Balanced",IF(SUM(H29:J29)&lt;G29,"Destination pending","Check: over unserved")))</f>
        <v/>
      </c>
    </row>
    <row r="30" customFormat="false" ht="30.75" hidden="false" customHeight="true" outlineLevel="0" collapsed="false">
      <c r="A30" s="8"/>
      <c r="B30" s="9"/>
      <c r="C30" s="9"/>
      <c r="D30" s="9"/>
      <c r="E30" s="9"/>
      <c r="F30" s="10"/>
      <c r="G30" s="10"/>
      <c r="H30" s="10"/>
      <c r="I30" s="10"/>
      <c r="J30" s="10"/>
      <c r="K30" s="11"/>
      <c r="L30" s="12"/>
      <c r="M30" s="13" t="str">
        <f aca="false">IF(COUNT(F30:G30)&lt;2,"",IF(F30=0,"",G30/F30))</f>
        <v/>
      </c>
      <c r="N30" s="14" t="str">
        <f aca="false">IF(COUNT(F30:G30)&lt;2,"",F30-G30)</f>
        <v/>
      </c>
      <c r="O30" s="15" t="str">
        <f aca="false">IF(OR(G30="",COUNT(H30:J30)=0),"",IF(ABS(SUM(H30:J30)-G30)&lt;0.001,"Balanced",IF(SUM(H30:J30)&lt;G30,"Destination pending","Check: over unserved")))</f>
        <v/>
      </c>
    </row>
    <row r="31" customFormat="false" ht="30.75" hidden="false" customHeight="true" outlineLevel="0" collapsed="false">
      <c r="A31" s="8"/>
      <c r="B31" s="9"/>
      <c r="C31" s="9"/>
      <c r="D31" s="9"/>
      <c r="E31" s="9"/>
      <c r="F31" s="10"/>
      <c r="G31" s="10"/>
      <c r="H31" s="10"/>
      <c r="I31" s="10"/>
      <c r="J31" s="10"/>
      <c r="K31" s="11"/>
      <c r="L31" s="12"/>
      <c r="M31" s="13" t="str">
        <f aca="false">IF(COUNT(F31:G31)&lt;2,"",IF(F31=0,"",G31/F31))</f>
        <v/>
      </c>
      <c r="N31" s="14" t="str">
        <f aca="false">IF(COUNT(F31:G31)&lt;2,"",F31-G31)</f>
        <v/>
      </c>
      <c r="O31" s="15" t="str">
        <f aca="false">IF(OR(G31="",COUNT(H31:J31)=0),"",IF(ABS(SUM(H31:J31)-G31)&lt;0.001,"Balanced",IF(SUM(H31:J31)&lt;G31,"Destination pending","Check: over unserved")))</f>
        <v/>
      </c>
    </row>
    <row r="32" customFormat="false" ht="30.75" hidden="false" customHeight="true" outlineLevel="0" collapsed="false">
      <c r="A32" s="8"/>
      <c r="B32" s="9"/>
      <c r="C32" s="9"/>
      <c r="D32" s="9"/>
      <c r="E32" s="9"/>
      <c r="F32" s="10"/>
      <c r="G32" s="10"/>
      <c r="H32" s="10"/>
      <c r="I32" s="10"/>
      <c r="J32" s="10"/>
      <c r="K32" s="11"/>
      <c r="L32" s="12"/>
      <c r="M32" s="13" t="str">
        <f aca="false">IF(COUNT(F32:G32)&lt;2,"",IF(F32=0,"",G32/F32))</f>
        <v/>
      </c>
      <c r="N32" s="14" t="str">
        <f aca="false">IF(COUNT(F32:G32)&lt;2,"",F32-G32)</f>
        <v/>
      </c>
      <c r="O32" s="15" t="str">
        <f aca="false">IF(OR(G32="",COUNT(H32:J32)=0),"",IF(ABS(SUM(H32:J32)-G32)&lt;0.001,"Balanced",IF(SUM(H32:J32)&lt;G32,"Destination pending","Check: over unserved")))</f>
        <v/>
      </c>
    </row>
    <row r="33" customFormat="false" ht="30.75" hidden="false" customHeight="true" outlineLevel="0" collapsed="false">
      <c r="A33" s="8"/>
      <c r="B33" s="9"/>
      <c r="C33" s="9"/>
      <c r="D33" s="9"/>
      <c r="E33" s="9"/>
      <c r="F33" s="10"/>
      <c r="G33" s="10"/>
      <c r="H33" s="10"/>
      <c r="I33" s="10"/>
      <c r="J33" s="10"/>
      <c r="K33" s="11"/>
      <c r="L33" s="12"/>
      <c r="M33" s="13" t="str">
        <f aca="false">IF(COUNT(F33:G33)&lt;2,"",IF(F33=0,"",G33/F33))</f>
        <v/>
      </c>
      <c r="N33" s="14" t="str">
        <f aca="false">IF(COUNT(F33:G33)&lt;2,"",F33-G33)</f>
        <v/>
      </c>
      <c r="O33" s="15" t="str">
        <f aca="false">IF(OR(G33="",COUNT(H33:J33)=0),"",IF(ABS(SUM(H33:J33)-G33)&lt;0.001,"Balanced",IF(SUM(H33:J33)&lt;G33,"Destination pending","Check: over unserved")))</f>
        <v/>
      </c>
    </row>
    <row r="34" customFormat="false" ht="30.75" hidden="false" customHeight="true" outlineLevel="0" collapsed="false">
      <c r="A34" s="8"/>
      <c r="B34" s="9"/>
      <c r="C34" s="9"/>
      <c r="D34" s="9"/>
      <c r="E34" s="9"/>
      <c r="F34" s="10"/>
      <c r="G34" s="10"/>
      <c r="H34" s="10"/>
      <c r="I34" s="10"/>
      <c r="J34" s="10"/>
      <c r="K34" s="11"/>
      <c r="L34" s="12"/>
      <c r="M34" s="13" t="str">
        <f aca="false">IF(COUNT(F34:G34)&lt;2,"",IF(F34=0,"",G34/F34))</f>
        <v/>
      </c>
      <c r="N34" s="14" t="str">
        <f aca="false">IF(COUNT(F34:G34)&lt;2,"",F34-G34)</f>
        <v/>
      </c>
      <c r="O34" s="15" t="str">
        <f aca="false">IF(OR(G34="",COUNT(H34:J34)=0),"",IF(ABS(SUM(H34:J34)-G34)&lt;0.001,"Balanced",IF(SUM(H34:J34)&lt;G34,"Destination pending","Check: over unserved")))</f>
        <v/>
      </c>
    </row>
    <row r="35" customFormat="false" ht="30.75" hidden="false" customHeight="true" outlineLevel="0" collapsed="false">
      <c r="A35" s="8"/>
      <c r="B35" s="9"/>
      <c r="C35" s="9"/>
      <c r="D35" s="9"/>
      <c r="E35" s="9"/>
      <c r="F35" s="10"/>
      <c r="G35" s="10"/>
      <c r="H35" s="10"/>
      <c r="I35" s="10"/>
      <c r="J35" s="10"/>
      <c r="K35" s="11"/>
      <c r="L35" s="12"/>
      <c r="M35" s="13" t="str">
        <f aca="false">IF(COUNT(F35:G35)&lt;2,"",IF(F35=0,"",G35/F35))</f>
        <v/>
      </c>
      <c r="N35" s="14" t="str">
        <f aca="false">IF(COUNT(F35:G35)&lt;2,"",F35-G35)</f>
        <v/>
      </c>
      <c r="O35" s="15" t="str">
        <f aca="false">IF(OR(G35="",COUNT(H35:J35)=0),"",IF(ABS(SUM(H35:J35)-G35)&lt;0.001,"Balanced",IF(SUM(H35:J35)&lt;G35,"Destination pending","Check: over unserved")))</f>
        <v/>
      </c>
    </row>
    <row r="36" customFormat="false" ht="30.75" hidden="false" customHeight="true" outlineLevel="0" collapsed="false">
      <c r="A36" s="8"/>
      <c r="B36" s="9"/>
      <c r="C36" s="9"/>
      <c r="D36" s="9"/>
      <c r="E36" s="9"/>
      <c r="F36" s="10"/>
      <c r="G36" s="10"/>
      <c r="H36" s="10"/>
      <c r="I36" s="10"/>
      <c r="J36" s="10"/>
      <c r="K36" s="11"/>
      <c r="L36" s="12"/>
      <c r="M36" s="13" t="str">
        <f aca="false">IF(COUNT(F36:G36)&lt;2,"",IF(F36=0,"",G36/F36))</f>
        <v/>
      </c>
      <c r="N36" s="14" t="str">
        <f aca="false">IF(COUNT(F36:G36)&lt;2,"",F36-G36)</f>
        <v/>
      </c>
      <c r="O36" s="15" t="str">
        <f aca="false">IF(OR(G36="",COUNT(H36:J36)=0),"",IF(ABS(SUM(H36:J36)-G36)&lt;0.001,"Balanced",IF(SUM(H36:J36)&lt;G36,"Destination pending","Check: over unserved")))</f>
        <v/>
      </c>
    </row>
    <row r="37" customFormat="false" ht="30.75" hidden="false" customHeight="true" outlineLevel="0" collapsed="false">
      <c r="A37" s="8"/>
      <c r="B37" s="9"/>
      <c r="C37" s="9"/>
      <c r="D37" s="9"/>
      <c r="E37" s="9"/>
      <c r="F37" s="10"/>
      <c r="G37" s="10"/>
      <c r="H37" s="10"/>
      <c r="I37" s="10"/>
      <c r="J37" s="10"/>
      <c r="K37" s="11"/>
      <c r="L37" s="12"/>
      <c r="M37" s="13" t="str">
        <f aca="false">IF(COUNT(F37:G37)&lt;2,"",IF(F37=0,"",G37/F37))</f>
        <v/>
      </c>
      <c r="N37" s="14" t="str">
        <f aca="false">IF(COUNT(F37:G37)&lt;2,"",F37-G37)</f>
        <v/>
      </c>
      <c r="O37" s="15" t="str">
        <f aca="false">IF(OR(G37="",COUNT(H37:J37)=0),"",IF(ABS(SUM(H37:J37)-G37)&lt;0.001,"Balanced",IF(SUM(H37:J37)&lt;G37,"Destination pending","Check: over unserved")))</f>
        <v/>
      </c>
    </row>
    <row r="38" customFormat="false" ht="30.75" hidden="false" customHeight="true" outlineLevel="0" collapsed="false">
      <c r="A38" s="8"/>
      <c r="B38" s="9"/>
      <c r="C38" s="9"/>
      <c r="D38" s="9"/>
      <c r="E38" s="9"/>
      <c r="F38" s="10"/>
      <c r="G38" s="10"/>
      <c r="H38" s="10"/>
      <c r="I38" s="10"/>
      <c r="J38" s="10"/>
      <c r="K38" s="11"/>
      <c r="L38" s="12"/>
      <c r="M38" s="13" t="str">
        <f aca="false">IF(COUNT(F38:G38)&lt;2,"",IF(F38=0,"",G38/F38))</f>
        <v/>
      </c>
      <c r="N38" s="14" t="str">
        <f aca="false">IF(COUNT(F38:G38)&lt;2,"",F38-G38)</f>
        <v/>
      </c>
      <c r="O38" s="15" t="str">
        <f aca="false">IF(OR(G38="",COUNT(H38:J38)=0),"",IF(ABS(SUM(H38:J38)-G38)&lt;0.001,"Balanced",IF(SUM(H38:J38)&lt;G38,"Destination pending","Check: over unserved")))</f>
        <v/>
      </c>
    </row>
    <row r="39" customFormat="false" ht="22.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customFormat="false" ht="22.5" hidden="false" customHeight="true" outlineLevel="0" collapsed="false">
      <c r="A40" s="16" t="s">
        <v>20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customFormat="false" ht="22.5" hidden="false" customHeight="true" outlineLevel="0" collapsed="false">
      <c r="A41" s="2" t="s">
        <v>21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customFormat="false" ht="22.5" hidden="false" customHeight="true" outlineLevel="0" collapsed="false">
      <c r="A42" s="2" t="s">
        <v>22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customFormat="false" ht="22.5" hidden="false" customHeight="true" outlineLevel="0" collapsed="false">
      <c r="A43" s="2" t="s">
        <v>23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customFormat="false" ht="22.5" hidden="false" customHeight="true" outlineLevel="0" collapsed="false">
      <c r="A44" s="2" t="s">
        <v>24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customFormat="false" ht="22.5" hidden="false" customHeight="true" outlineLevel="0" collapsed="false">
      <c r="A45" s="2" t="s">
        <v>25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</sheetData>
  <conditionalFormatting sqref="G9:G38">
    <cfRule type="expression" priority="2" aboveAverage="0" equalAverage="0" bottom="0" percent="0" rank="0" text="" dxfId="0">
      <formula>AND(ISNUMBER(F9),ISNUMBER(G9),G9&gt;F9)</formula>
    </cfRule>
  </conditionalFormatting>
  <conditionalFormatting sqref="M9:M38">
    <cfRule type="expression" priority="3" aboveAverage="0" equalAverage="0" bottom="0" percent="0" rank="0" text="" dxfId="1">
      <formula>AND(ISNUMBER(M9),M9&gt;UnservedTarget)</formula>
    </cfRule>
  </conditionalFormatting>
  <conditionalFormatting sqref="O9:O38">
    <cfRule type="expression" priority="4" aboveAverage="0" equalAverage="0" bottom="0" percent="0" rank="0" text="" dxfId="2">
      <formula>LEFT(O9,5)="Check"</formula>
    </cfRule>
  </conditionalFormatting>
  <dataValidations count="4">
    <dataValidation allowBlank="false" errorStyle="stop" operator="between" showDropDown="false" showErrorMessage="false" showInputMessage="false" sqref="B9:B38" type="list">
      <formula1>"Breakfast,Lunch,Dinner,Event,Other"</formula1>
      <formula2>0</formula2>
    </dataValidation>
    <dataValidation allowBlank="false" errorStyle="stop" operator="between" showDropDown="false" showErrorMessage="false" showInputMessage="false" sqref="E9:E38" type="list">
      <formula1>"lb,kg,oz,g"</formula1>
      <formula2>0</formula2>
    </dataValidation>
    <dataValidation allowBlank="false" errorStyle="stop" operator="greaterThanOrEqual" showDropDown="false" showErrorMessage="false" showInputMessage="false" sqref="F9:J38" type="decimal">
      <formula1>0</formula1>
      <formula2>0</formula2>
    </dataValidation>
    <dataValidation allowBlank="false" errorStyle="stop" operator="greaterThanOrEqual" showDropDown="false" showErrorMessage="false" showInputMessage="false" sqref="K9:K38" type="whole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CC88"/>
    <pageSetUpPr fitToPage="true"/>
  </sheetPr>
  <dimension ref="A2:J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3" topLeftCell="B14" activePane="bottomRight" state="frozen"/>
      <selection pane="topLeft" activeCell="A1" activeCellId="0" sqref="A1"/>
      <selection pane="topRight" activeCell="B1" activeCellId="0" sqref="B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5"/>
    <col collapsed="false" customWidth="true" hidden="false" outlineLevel="0" max="3" min="3" style="1" width="12"/>
    <col collapsed="false" customWidth="true" hidden="false" outlineLevel="0" max="7" min="4" style="1" width="13"/>
    <col collapsed="false" customWidth="true" hidden="false" outlineLevel="0" max="8" min="8" style="1" width="16"/>
    <col collapsed="false" customWidth="true" hidden="false" outlineLevel="0" max="9" min="9" style="1" width="20"/>
    <col collapsed="false" customWidth="true" hidden="false" outlineLevel="0" max="10" min="10" style="1" width="40"/>
  </cols>
  <sheetData>
    <row r="2" customFormat="false" ht="19.7" hidden="false" customHeight="false" outlineLevel="0" collapsed="false">
      <c r="A2" s="3" t="s">
        <v>26</v>
      </c>
    </row>
    <row r="4" customFormat="false" ht="15" hidden="false" customHeight="false" outlineLevel="0" collapsed="false">
      <c r="A4" s="2" t="s">
        <v>27</v>
      </c>
    </row>
    <row r="5" customFormat="false" ht="15" hidden="false" customHeight="false" outlineLevel="0" collapsed="false">
      <c r="A5" s="2" t="s">
        <v>28</v>
      </c>
    </row>
    <row r="6" customFormat="false" ht="15" hidden="false" customHeight="false" outlineLevel="0" collapsed="false">
      <c r="A6" s="2" t="s">
        <v>29</v>
      </c>
    </row>
    <row r="8" customFormat="false" ht="15" hidden="false" customHeight="false" outlineLevel="0" collapsed="false">
      <c r="A8" s="16" t="s">
        <v>30</v>
      </c>
    </row>
    <row r="9" customFormat="false" ht="15" hidden="false" customHeight="false" outlineLevel="0" collapsed="false">
      <c r="A9" s="2" t="s">
        <v>31</v>
      </c>
      <c r="B9" s="17" t="n">
        <v>0.1</v>
      </c>
      <c r="C9" s="18" t="s">
        <v>32</v>
      </c>
    </row>
    <row r="10" customFormat="false" ht="15" hidden="false" customHeight="false" outlineLevel="0" collapsed="false">
      <c r="A10" s="2" t="s">
        <v>33</v>
      </c>
      <c r="B10" s="17" t="n">
        <v>0.05</v>
      </c>
      <c r="C10" s="18" t="s">
        <v>34</v>
      </c>
    </row>
    <row r="11" customFormat="false" ht="15" hidden="false" customHeight="false" outlineLevel="0" collapsed="false">
      <c r="A11" s="2" t="s">
        <v>35</v>
      </c>
      <c r="B11" s="19"/>
      <c r="C11" s="18" t="s">
        <v>36</v>
      </c>
    </row>
    <row r="13" customFormat="false" ht="39.75" hidden="false" customHeight="true" outlineLevel="0" collapsed="false">
      <c r="A13" s="20" t="s">
        <v>8</v>
      </c>
      <c r="B13" s="20" t="s">
        <v>6</v>
      </c>
      <c r="C13" s="20" t="s">
        <v>37</v>
      </c>
      <c r="D13" s="20" t="s">
        <v>38</v>
      </c>
      <c r="E13" s="20" t="s">
        <v>39</v>
      </c>
      <c r="F13" s="20" t="s">
        <v>40</v>
      </c>
      <c r="G13" s="20" t="s">
        <v>17</v>
      </c>
      <c r="H13" s="20" t="s">
        <v>41</v>
      </c>
      <c r="I13" s="20" t="s">
        <v>42</v>
      </c>
      <c r="J13" s="20" t="s">
        <v>43</v>
      </c>
    </row>
    <row r="14" customFormat="false" ht="15" hidden="false" customHeight="false" outlineLevel="0" collapsed="false">
      <c r="A14" s="21"/>
      <c r="B14" s="21"/>
      <c r="C14" s="22" t="str">
        <f aca="false">IF($A14="","",COUNTIFS('Kitchen log'!$D$9:$D$1000,$A14,'Kitchen log'!$B$9:$B$1000,IF($B14="","*",$B14),'Kitchen log'!$A$9:$A$1000,"&gt;="&amp;N(PlanFrom),'Kitchen log'!$F$9:$F$1000,"&lt;&gt;",'Kitchen log'!$G$9:$G$1000,"&lt;&gt;"))</f>
        <v/>
      </c>
      <c r="D14" s="23" t="str">
        <f aca="false">IF(OR($A14="",N(C14)=0),"",SUMIFS('Kitchen log'!$F$9:$F$1000,'Kitchen log'!$D$9:$D$1000,$A14,'Kitchen log'!$B$9:$B$1000,IF($B14="","*",$B14),'Kitchen log'!$A$9:$A$1000,"&gt;="&amp;N(PlanFrom),'Kitchen log'!$F$9:$F$1000,"&lt;&gt;",'Kitchen log'!$G$9:$G$1000,"&lt;&gt;")/C14)</f>
        <v/>
      </c>
      <c r="E14" s="23" t="str">
        <f aca="false">IF(D14="","",D14-F14)</f>
        <v/>
      </c>
      <c r="F14" s="23" t="str">
        <f aca="false">IF(OR($A14="",N(C14)=0),"",SUMIFS('Kitchen log'!$G$9:$G$1000,'Kitchen log'!$D$9:$D$1000,$A14,'Kitchen log'!$B$9:$B$1000,IF($B14="","*",$B14),'Kitchen log'!$A$9:$A$1000,"&gt;="&amp;N(PlanFrom),'Kitchen log'!$F$9:$F$1000,"&lt;&gt;",'Kitchen log'!$G$9:$G$1000,"&lt;&gt;")/C14)</f>
        <v/>
      </c>
      <c r="G14" s="24" t="str">
        <f aca="false">IF(OR(D14="",N(D14)=0),"",F14/D14)</f>
        <v/>
      </c>
      <c r="H14" s="23" t="str">
        <f aca="false">IF(E14="","",ROUND(E14*(1+PlanBuffer),1))</f>
        <v/>
      </c>
      <c r="I14" s="25" t="str">
        <f aca="false">IF($A14="","",IF(N(C14)=0,"No logged services",IF(G14="","",IF(G14&gt;UnservedTarget,"Above target","On target"))))</f>
        <v/>
      </c>
      <c r="J14" s="21"/>
    </row>
    <row r="15" customFormat="false" ht="15" hidden="false" customHeight="false" outlineLevel="0" collapsed="false">
      <c r="A15" s="21"/>
      <c r="B15" s="21"/>
      <c r="C15" s="22" t="str">
        <f aca="false">IF($A15="","",COUNTIFS('Kitchen log'!$D$9:$D$1000,$A15,'Kitchen log'!$B$9:$B$1000,IF($B15="","*",$B15),'Kitchen log'!$A$9:$A$1000,"&gt;="&amp;N(PlanFrom),'Kitchen log'!$F$9:$F$1000,"&lt;&gt;",'Kitchen log'!$G$9:$G$1000,"&lt;&gt;"))</f>
        <v/>
      </c>
      <c r="D15" s="23" t="str">
        <f aca="false">IF(OR($A15="",N(C15)=0),"",SUMIFS('Kitchen log'!$F$9:$F$1000,'Kitchen log'!$D$9:$D$1000,$A15,'Kitchen log'!$B$9:$B$1000,IF($B15="","*",$B15),'Kitchen log'!$A$9:$A$1000,"&gt;="&amp;N(PlanFrom),'Kitchen log'!$F$9:$F$1000,"&lt;&gt;",'Kitchen log'!$G$9:$G$1000,"&lt;&gt;")/C15)</f>
        <v/>
      </c>
      <c r="E15" s="23" t="str">
        <f aca="false">IF(D15="","",D15-F15)</f>
        <v/>
      </c>
      <c r="F15" s="23" t="str">
        <f aca="false">IF(OR($A15="",N(C15)=0),"",SUMIFS('Kitchen log'!$G$9:$G$1000,'Kitchen log'!$D$9:$D$1000,$A15,'Kitchen log'!$B$9:$B$1000,IF($B15="","*",$B15),'Kitchen log'!$A$9:$A$1000,"&gt;="&amp;N(PlanFrom),'Kitchen log'!$F$9:$F$1000,"&lt;&gt;",'Kitchen log'!$G$9:$G$1000,"&lt;&gt;")/C15)</f>
        <v/>
      </c>
      <c r="G15" s="24" t="str">
        <f aca="false">IF(OR(D15="",N(D15)=0),"",F15/D15)</f>
        <v/>
      </c>
      <c r="H15" s="23" t="str">
        <f aca="false">IF(E15="","",ROUND(E15*(1+PlanBuffer),1))</f>
        <v/>
      </c>
      <c r="I15" s="25" t="str">
        <f aca="false">IF($A15="","",IF(N(C15)=0,"No logged services",IF(G15="","",IF(G15&gt;UnservedTarget,"Above target","On target"))))</f>
        <v/>
      </c>
      <c r="J15" s="21"/>
    </row>
    <row r="16" customFormat="false" ht="15" hidden="false" customHeight="false" outlineLevel="0" collapsed="false">
      <c r="A16" s="21"/>
      <c r="B16" s="21"/>
      <c r="C16" s="22" t="str">
        <f aca="false">IF($A16="","",COUNTIFS('Kitchen log'!$D$9:$D$1000,$A16,'Kitchen log'!$B$9:$B$1000,IF($B16="","*",$B16),'Kitchen log'!$A$9:$A$1000,"&gt;="&amp;N(PlanFrom),'Kitchen log'!$F$9:$F$1000,"&lt;&gt;",'Kitchen log'!$G$9:$G$1000,"&lt;&gt;"))</f>
        <v/>
      </c>
      <c r="D16" s="23" t="str">
        <f aca="false">IF(OR($A16="",N(C16)=0),"",SUMIFS('Kitchen log'!$F$9:$F$1000,'Kitchen log'!$D$9:$D$1000,$A16,'Kitchen log'!$B$9:$B$1000,IF($B16="","*",$B16),'Kitchen log'!$A$9:$A$1000,"&gt;="&amp;N(PlanFrom),'Kitchen log'!$F$9:$F$1000,"&lt;&gt;",'Kitchen log'!$G$9:$G$1000,"&lt;&gt;")/C16)</f>
        <v/>
      </c>
      <c r="E16" s="23" t="str">
        <f aca="false">IF(D16="","",D16-F16)</f>
        <v/>
      </c>
      <c r="F16" s="23" t="str">
        <f aca="false">IF(OR($A16="",N(C16)=0),"",SUMIFS('Kitchen log'!$G$9:$G$1000,'Kitchen log'!$D$9:$D$1000,$A16,'Kitchen log'!$B$9:$B$1000,IF($B16="","*",$B16),'Kitchen log'!$A$9:$A$1000,"&gt;="&amp;N(PlanFrom),'Kitchen log'!$F$9:$F$1000,"&lt;&gt;",'Kitchen log'!$G$9:$G$1000,"&lt;&gt;")/C16)</f>
        <v/>
      </c>
      <c r="G16" s="24" t="str">
        <f aca="false">IF(OR(D16="",N(D16)=0),"",F16/D16)</f>
        <v/>
      </c>
      <c r="H16" s="23" t="str">
        <f aca="false">IF(E16="","",ROUND(E16*(1+PlanBuffer),1))</f>
        <v/>
      </c>
      <c r="I16" s="25" t="str">
        <f aca="false">IF($A16="","",IF(N(C16)=0,"No logged services",IF(G16="","",IF(G16&gt;UnservedTarget,"Above target","On target"))))</f>
        <v/>
      </c>
      <c r="J16" s="21"/>
    </row>
    <row r="17" customFormat="false" ht="15" hidden="false" customHeight="false" outlineLevel="0" collapsed="false">
      <c r="A17" s="21"/>
      <c r="B17" s="21"/>
      <c r="C17" s="22" t="str">
        <f aca="false">IF($A17="","",COUNTIFS('Kitchen log'!$D$9:$D$1000,$A17,'Kitchen log'!$B$9:$B$1000,IF($B17="","*",$B17),'Kitchen log'!$A$9:$A$1000,"&gt;="&amp;N(PlanFrom),'Kitchen log'!$F$9:$F$1000,"&lt;&gt;",'Kitchen log'!$G$9:$G$1000,"&lt;&gt;"))</f>
        <v/>
      </c>
      <c r="D17" s="23" t="str">
        <f aca="false">IF(OR($A17="",N(C17)=0),"",SUMIFS('Kitchen log'!$F$9:$F$1000,'Kitchen log'!$D$9:$D$1000,$A17,'Kitchen log'!$B$9:$B$1000,IF($B17="","*",$B17),'Kitchen log'!$A$9:$A$1000,"&gt;="&amp;N(PlanFrom),'Kitchen log'!$F$9:$F$1000,"&lt;&gt;",'Kitchen log'!$G$9:$G$1000,"&lt;&gt;")/C17)</f>
        <v/>
      </c>
      <c r="E17" s="23" t="str">
        <f aca="false">IF(D17="","",D17-F17)</f>
        <v/>
      </c>
      <c r="F17" s="23" t="str">
        <f aca="false">IF(OR($A17="",N(C17)=0),"",SUMIFS('Kitchen log'!$G$9:$G$1000,'Kitchen log'!$D$9:$D$1000,$A17,'Kitchen log'!$B$9:$B$1000,IF($B17="","*",$B17),'Kitchen log'!$A$9:$A$1000,"&gt;="&amp;N(PlanFrom),'Kitchen log'!$F$9:$F$1000,"&lt;&gt;",'Kitchen log'!$G$9:$G$1000,"&lt;&gt;")/C17)</f>
        <v/>
      </c>
      <c r="G17" s="24" t="str">
        <f aca="false">IF(OR(D17="",N(D17)=0),"",F17/D17)</f>
        <v/>
      </c>
      <c r="H17" s="23" t="str">
        <f aca="false">IF(E17="","",ROUND(E17*(1+PlanBuffer),1))</f>
        <v/>
      </c>
      <c r="I17" s="25" t="str">
        <f aca="false">IF($A17="","",IF(N(C17)=0,"No logged services",IF(G17="","",IF(G17&gt;UnservedTarget,"Above target","On target"))))</f>
        <v/>
      </c>
      <c r="J17" s="21"/>
    </row>
    <row r="18" customFormat="false" ht="15" hidden="false" customHeight="false" outlineLevel="0" collapsed="false">
      <c r="A18" s="21"/>
      <c r="B18" s="21"/>
      <c r="C18" s="22" t="str">
        <f aca="false">IF($A18="","",COUNTIFS('Kitchen log'!$D$9:$D$1000,$A18,'Kitchen log'!$B$9:$B$1000,IF($B18="","*",$B18),'Kitchen log'!$A$9:$A$1000,"&gt;="&amp;N(PlanFrom),'Kitchen log'!$F$9:$F$1000,"&lt;&gt;",'Kitchen log'!$G$9:$G$1000,"&lt;&gt;"))</f>
        <v/>
      </c>
      <c r="D18" s="23" t="str">
        <f aca="false">IF(OR($A18="",N(C18)=0),"",SUMIFS('Kitchen log'!$F$9:$F$1000,'Kitchen log'!$D$9:$D$1000,$A18,'Kitchen log'!$B$9:$B$1000,IF($B18="","*",$B18),'Kitchen log'!$A$9:$A$1000,"&gt;="&amp;N(PlanFrom),'Kitchen log'!$F$9:$F$1000,"&lt;&gt;",'Kitchen log'!$G$9:$G$1000,"&lt;&gt;")/C18)</f>
        <v/>
      </c>
      <c r="E18" s="23" t="str">
        <f aca="false">IF(D18="","",D18-F18)</f>
        <v/>
      </c>
      <c r="F18" s="23" t="str">
        <f aca="false">IF(OR($A18="",N(C18)=0),"",SUMIFS('Kitchen log'!$G$9:$G$1000,'Kitchen log'!$D$9:$D$1000,$A18,'Kitchen log'!$B$9:$B$1000,IF($B18="","*",$B18),'Kitchen log'!$A$9:$A$1000,"&gt;="&amp;N(PlanFrom),'Kitchen log'!$F$9:$F$1000,"&lt;&gt;",'Kitchen log'!$G$9:$G$1000,"&lt;&gt;")/C18)</f>
        <v/>
      </c>
      <c r="G18" s="24" t="str">
        <f aca="false">IF(OR(D18="",N(D18)=0),"",F18/D18)</f>
        <v/>
      </c>
      <c r="H18" s="23" t="str">
        <f aca="false">IF(E18="","",ROUND(E18*(1+PlanBuffer),1))</f>
        <v/>
      </c>
      <c r="I18" s="25" t="str">
        <f aca="false">IF($A18="","",IF(N(C18)=0,"No logged services",IF(G18="","",IF(G18&gt;UnservedTarget,"Above target","On target"))))</f>
        <v/>
      </c>
      <c r="J18" s="21"/>
    </row>
    <row r="19" customFormat="false" ht="15" hidden="false" customHeight="false" outlineLevel="0" collapsed="false">
      <c r="A19" s="21"/>
      <c r="B19" s="21"/>
      <c r="C19" s="22" t="str">
        <f aca="false">IF($A19="","",COUNTIFS('Kitchen log'!$D$9:$D$1000,$A19,'Kitchen log'!$B$9:$B$1000,IF($B19="","*",$B19),'Kitchen log'!$A$9:$A$1000,"&gt;="&amp;N(PlanFrom),'Kitchen log'!$F$9:$F$1000,"&lt;&gt;",'Kitchen log'!$G$9:$G$1000,"&lt;&gt;"))</f>
        <v/>
      </c>
      <c r="D19" s="23" t="str">
        <f aca="false">IF(OR($A19="",N(C19)=0),"",SUMIFS('Kitchen log'!$F$9:$F$1000,'Kitchen log'!$D$9:$D$1000,$A19,'Kitchen log'!$B$9:$B$1000,IF($B19="","*",$B19),'Kitchen log'!$A$9:$A$1000,"&gt;="&amp;N(PlanFrom),'Kitchen log'!$F$9:$F$1000,"&lt;&gt;",'Kitchen log'!$G$9:$G$1000,"&lt;&gt;")/C19)</f>
        <v/>
      </c>
      <c r="E19" s="23" t="str">
        <f aca="false">IF(D19="","",D19-F19)</f>
        <v/>
      </c>
      <c r="F19" s="23" t="str">
        <f aca="false">IF(OR($A19="",N(C19)=0),"",SUMIFS('Kitchen log'!$G$9:$G$1000,'Kitchen log'!$D$9:$D$1000,$A19,'Kitchen log'!$B$9:$B$1000,IF($B19="","*",$B19),'Kitchen log'!$A$9:$A$1000,"&gt;="&amp;N(PlanFrom),'Kitchen log'!$F$9:$F$1000,"&lt;&gt;",'Kitchen log'!$G$9:$G$1000,"&lt;&gt;")/C19)</f>
        <v/>
      </c>
      <c r="G19" s="24" t="str">
        <f aca="false">IF(OR(D19="",N(D19)=0),"",F19/D19)</f>
        <v/>
      </c>
      <c r="H19" s="23" t="str">
        <f aca="false">IF(E19="","",ROUND(E19*(1+PlanBuffer),1))</f>
        <v/>
      </c>
      <c r="I19" s="25" t="str">
        <f aca="false">IF($A19="","",IF(N(C19)=0,"No logged services",IF(G19="","",IF(G19&gt;UnservedTarget,"Above target","On target"))))</f>
        <v/>
      </c>
      <c r="J19" s="21"/>
    </row>
    <row r="20" customFormat="false" ht="15" hidden="false" customHeight="false" outlineLevel="0" collapsed="false">
      <c r="A20" s="21"/>
      <c r="B20" s="21"/>
      <c r="C20" s="22" t="str">
        <f aca="false">IF($A20="","",COUNTIFS('Kitchen log'!$D$9:$D$1000,$A20,'Kitchen log'!$B$9:$B$1000,IF($B20="","*",$B20),'Kitchen log'!$A$9:$A$1000,"&gt;="&amp;N(PlanFrom),'Kitchen log'!$F$9:$F$1000,"&lt;&gt;",'Kitchen log'!$G$9:$G$1000,"&lt;&gt;"))</f>
        <v/>
      </c>
      <c r="D20" s="23" t="str">
        <f aca="false">IF(OR($A20="",N(C20)=0),"",SUMIFS('Kitchen log'!$F$9:$F$1000,'Kitchen log'!$D$9:$D$1000,$A20,'Kitchen log'!$B$9:$B$1000,IF($B20="","*",$B20),'Kitchen log'!$A$9:$A$1000,"&gt;="&amp;N(PlanFrom),'Kitchen log'!$F$9:$F$1000,"&lt;&gt;",'Kitchen log'!$G$9:$G$1000,"&lt;&gt;")/C20)</f>
        <v/>
      </c>
      <c r="E20" s="23" t="str">
        <f aca="false">IF(D20="","",D20-F20)</f>
        <v/>
      </c>
      <c r="F20" s="23" t="str">
        <f aca="false">IF(OR($A20="",N(C20)=0),"",SUMIFS('Kitchen log'!$G$9:$G$1000,'Kitchen log'!$D$9:$D$1000,$A20,'Kitchen log'!$B$9:$B$1000,IF($B20="","*",$B20),'Kitchen log'!$A$9:$A$1000,"&gt;="&amp;N(PlanFrom),'Kitchen log'!$F$9:$F$1000,"&lt;&gt;",'Kitchen log'!$G$9:$G$1000,"&lt;&gt;")/C20)</f>
        <v/>
      </c>
      <c r="G20" s="24" t="str">
        <f aca="false">IF(OR(D20="",N(D20)=0),"",F20/D20)</f>
        <v/>
      </c>
      <c r="H20" s="23" t="str">
        <f aca="false">IF(E20="","",ROUND(E20*(1+PlanBuffer),1))</f>
        <v/>
      </c>
      <c r="I20" s="25" t="str">
        <f aca="false">IF($A20="","",IF(N(C20)=0,"No logged services",IF(G20="","",IF(G20&gt;UnservedTarget,"Above target","On target"))))</f>
        <v/>
      </c>
      <c r="J20" s="21"/>
    </row>
    <row r="21" customFormat="false" ht="15" hidden="false" customHeight="false" outlineLevel="0" collapsed="false">
      <c r="A21" s="21"/>
      <c r="B21" s="21"/>
      <c r="C21" s="22" t="str">
        <f aca="false">IF($A21="","",COUNTIFS('Kitchen log'!$D$9:$D$1000,$A21,'Kitchen log'!$B$9:$B$1000,IF($B21="","*",$B21),'Kitchen log'!$A$9:$A$1000,"&gt;="&amp;N(PlanFrom),'Kitchen log'!$F$9:$F$1000,"&lt;&gt;",'Kitchen log'!$G$9:$G$1000,"&lt;&gt;"))</f>
        <v/>
      </c>
      <c r="D21" s="23" t="str">
        <f aca="false">IF(OR($A21="",N(C21)=0),"",SUMIFS('Kitchen log'!$F$9:$F$1000,'Kitchen log'!$D$9:$D$1000,$A21,'Kitchen log'!$B$9:$B$1000,IF($B21="","*",$B21),'Kitchen log'!$A$9:$A$1000,"&gt;="&amp;N(PlanFrom),'Kitchen log'!$F$9:$F$1000,"&lt;&gt;",'Kitchen log'!$G$9:$G$1000,"&lt;&gt;")/C21)</f>
        <v/>
      </c>
      <c r="E21" s="23" t="str">
        <f aca="false">IF(D21="","",D21-F21)</f>
        <v/>
      </c>
      <c r="F21" s="23" t="str">
        <f aca="false">IF(OR($A21="",N(C21)=0),"",SUMIFS('Kitchen log'!$G$9:$G$1000,'Kitchen log'!$D$9:$D$1000,$A21,'Kitchen log'!$B$9:$B$1000,IF($B21="","*",$B21),'Kitchen log'!$A$9:$A$1000,"&gt;="&amp;N(PlanFrom),'Kitchen log'!$F$9:$F$1000,"&lt;&gt;",'Kitchen log'!$G$9:$G$1000,"&lt;&gt;")/C21)</f>
        <v/>
      </c>
      <c r="G21" s="24" t="str">
        <f aca="false">IF(OR(D21="",N(D21)=0),"",F21/D21)</f>
        <v/>
      </c>
      <c r="H21" s="23" t="str">
        <f aca="false">IF(E21="","",ROUND(E21*(1+PlanBuffer),1))</f>
        <v/>
      </c>
      <c r="I21" s="25" t="str">
        <f aca="false">IF($A21="","",IF(N(C21)=0,"No logged services",IF(G21="","",IF(G21&gt;UnservedTarget,"Above target","On target"))))</f>
        <v/>
      </c>
      <c r="J21" s="21"/>
    </row>
    <row r="22" customFormat="false" ht="15" hidden="false" customHeight="false" outlineLevel="0" collapsed="false">
      <c r="A22" s="21"/>
      <c r="B22" s="21"/>
      <c r="C22" s="22" t="str">
        <f aca="false">IF($A22="","",COUNTIFS('Kitchen log'!$D$9:$D$1000,$A22,'Kitchen log'!$B$9:$B$1000,IF($B22="","*",$B22),'Kitchen log'!$A$9:$A$1000,"&gt;="&amp;N(PlanFrom),'Kitchen log'!$F$9:$F$1000,"&lt;&gt;",'Kitchen log'!$G$9:$G$1000,"&lt;&gt;"))</f>
        <v/>
      </c>
      <c r="D22" s="23" t="str">
        <f aca="false">IF(OR($A22="",N(C22)=0),"",SUMIFS('Kitchen log'!$F$9:$F$1000,'Kitchen log'!$D$9:$D$1000,$A22,'Kitchen log'!$B$9:$B$1000,IF($B22="","*",$B22),'Kitchen log'!$A$9:$A$1000,"&gt;="&amp;N(PlanFrom),'Kitchen log'!$F$9:$F$1000,"&lt;&gt;",'Kitchen log'!$G$9:$G$1000,"&lt;&gt;")/C22)</f>
        <v/>
      </c>
      <c r="E22" s="23" t="str">
        <f aca="false">IF(D22="","",D22-F22)</f>
        <v/>
      </c>
      <c r="F22" s="23" t="str">
        <f aca="false">IF(OR($A22="",N(C22)=0),"",SUMIFS('Kitchen log'!$G$9:$G$1000,'Kitchen log'!$D$9:$D$1000,$A22,'Kitchen log'!$B$9:$B$1000,IF($B22="","*",$B22),'Kitchen log'!$A$9:$A$1000,"&gt;="&amp;N(PlanFrom),'Kitchen log'!$F$9:$F$1000,"&lt;&gt;",'Kitchen log'!$G$9:$G$1000,"&lt;&gt;")/C22)</f>
        <v/>
      </c>
      <c r="G22" s="24" t="str">
        <f aca="false">IF(OR(D22="",N(D22)=0),"",F22/D22)</f>
        <v/>
      </c>
      <c r="H22" s="23" t="str">
        <f aca="false">IF(E22="","",ROUND(E22*(1+PlanBuffer),1))</f>
        <v/>
      </c>
      <c r="I22" s="25" t="str">
        <f aca="false">IF($A22="","",IF(N(C22)=0,"No logged services",IF(G22="","",IF(G22&gt;UnservedTarget,"Above target","On target"))))</f>
        <v/>
      </c>
      <c r="J22" s="21"/>
    </row>
    <row r="23" customFormat="false" ht="15" hidden="false" customHeight="false" outlineLevel="0" collapsed="false">
      <c r="A23" s="21"/>
      <c r="B23" s="21"/>
      <c r="C23" s="22" t="str">
        <f aca="false">IF($A23="","",COUNTIFS('Kitchen log'!$D$9:$D$1000,$A23,'Kitchen log'!$B$9:$B$1000,IF($B23="","*",$B23),'Kitchen log'!$A$9:$A$1000,"&gt;="&amp;N(PlanFrom),'Kitchen log'!$F$9:$F$1000,"&lt;&gt;",'Kitchen log'!$G$9:$G$1000,"&lt;&gt;"))</f>
        <v/>
      </c>
      <c r="D23" s="23" t="str">
        <f aca="false">IF(OR($A23="",N(C23)=0),"",SUMIFS('Kitchen log'!$F$9:$F$1000,'Kitchen log'!$D$9:$D$1000,$A23,'Kitchen log'!$B$9:$B$1000,IF($B23="","*",$B23),'Kitchen log'!$A$9:$A$1000,"&gt;="&amp;N(PlanFrom),'Kitchen log'!$F$9:$F$1000,"&lt;&gt;",'Kitchen log'!$G$9:$G$1000,"&lt;&gt;")/C23)</f>
        <v/>
      </c>
      <c r="E23" s="23" t="str">
        <f aca="false">IF(D23="","",D23-F23)</f>
        <v/>
      </c>
      <c r="F23" s="23" t="str">
        <f aca="false">IF(OR($A23="",N(C23)=0),"",SUMIFS('Kitchen log'!$G$9:$G$1000,'Kitchen log'!$D$9:$D$1000,$A23,'Kitchen log'!$B$9:$B$1000,IF($B23="","*",$B23),'Kitchen log'!$A$9:$A$1000,"&gt;="&amp;N(PlanFrom),'Kitchen log'!$F$9:$F$1000,"&lt;&gt;",'Kitchen log'!$G$9:$G$1000,"&lt;&gt;")/C23)</f>
        <v/>
      </c>
      <c r="G23" s="24" t="str">
        <f aca="false">IF(OR(D23="",N(D23)=0),"",F23/D23)</f>
        <v/>
      </c>
      <c r="H23" s="23" t="str">
        <f aca="false">IF(E23="","",ROUND(E23*(1+PlanBuffer),1))</f>
        <v/>
      </c>
      <c r="I23" s="25" t="str">
        <f aca="false">IF($A23="","",IF(N(C23)=0,"No logged services",IF(G23="","",IF(G23&gt;UnservedTarget,"Above target","On target"))))</f>
        <v/>
      </c>
      <c r="J23" s="21"/>
    </row>
    <row r="24" customFormat="false" ht="15" hidden="false" customHeight="false" outlineLevel="0" collapsed="false">
      <c r="A24" s="21"/>
      <c r="B24" s="21"/>
      <c r="C24" s="22" t="str">
        <f aca="false">IF($A24="","",COUNTIFS('Kitchen log'!$D$9:$D$1000,$A24,'Kitchen log'!$B$9:$B$1000,IF($B24="","*",$B24),'Kitchen log'!$A$9:$A$1000,"&gt;="&amp;N(PlanFrom),'Kitchen log'!$F$9:$F$1000,"&lt;&gt;",'Kitchen log'!$G$9:$G$1000,"&lt;&gt;"))</f>
        <v/>
      </c>
      <c r="D24" s="23" t="str">
        <f aca="false">IF(OR($A24="",N(C24)=0),"",SUMIFS('Kitchen log'!$F$9:$F$1000,'Kitchen log'!$D$9:$D$1000,$A24,'Kitchen log'!$B$9:$B$1000,IF($B24="","*",$B24),'Kitchen log'!$A$9:$A$1000,"&gt;="&amp;N(PlanFrom),'Kitchen log'!$F$9:$F$1000,"&lt;&gt;",'Kitchen log'!$G$9:$G$1000,"&lt;&gt;")/C24)</f>
        <v/>
      </c>
      <c r="E24" s="23" t="str">
        <f aca="false">IF(D24="","",D24-F24)</f>
        <v/>
      </c>
      <c r="F24" s="23" t="str">
        <f aca="false">IF(OR($A24="",N(C24)=0),"",SUMIFS('Kitchen log'!$G$9:$G$1000,'Kitchen log'!$D$9:$D$1000,$A24,'Kitchen log'!$B$9:$B$1000,IF($B24="","*",$B24),'Kitchen log'!$A$9:$A$1000,"&gt;="&amp;N(PlanFrom),'Kitchen log'!$F$9:$F$1000,"&lt;&gt;",'Kitchen log'!$G$9:$G$1000,"&lt;&gt;")/C24)</f>
        <v/>
      </c>
      <c r="G24" s="24" t="str">
        <f aca="false">IF(OR(D24="",N(D24)=0),"",F24/D24)</f>
        <v/>
      </c>
      <c r="H24" s="23" t="str">
        <f aca="false">IF(E24="","",ROUND(E24*(1+PlanBuffer),1))</f>
        <v/>
      </c>
      <c r="I24" s="25" t="str">
        <f aca="false">IF($A24="","",IF(N(C24)=0,"No logged services",IF(G24="","",IF(G24&gt;UnservedTarget,"Above target","On target"))))</f>
        <v/>
      </c>
      <c r="J24" s="21"/>
    </row>
    <row r="25" customFormat="false" ht="15" hidden="false" customHeight="false" outlineLevel="0" collapsed="false">
      <c r="A25" s="21"/>
      <c r="B25" s="21"/>
      <c r="C25" s="22" t="str">
        <f aca="false">IF($A25="","",COUNTIFS('Kitchen log'!$D$9:$D$1000,$A25,'Kitchen log'!$B$9:$B$1000,IF($B25="","*",$B25),'Kitchen log'!$A$9:$A$1000,"&gt;="&amp;N(PlanFrom),'Kitchen log'!$F$9:$F$1000,"&lt;&gt;",'Kitchen log'!$G$9:$G$1000,"&lt;&gt;"))</f>
        <v/>
      </c>
      <c r="D25" s="23" t="str">
        <f aca="false">IF(OR($A25="",N(C25)=0),"",SUMIFS('Kitchen log'!$F$9:$F$1000,'Kitchen log'!$D$9:$D$1000,$A25,'Kitchen log'!$B$9:$B$1000,IF($B25="","*",$B25),'Kitchen log'!$A$9:$A$1000,"&gt;="&amp;N(PlanFrom),'Kitchen log'!$F$9:$F$1000,"&lt;&gt;",'Kitchen log'!$G$9:$G$1000,"&lt;&gt;")/C25)</f>
        <v/>
      </c>
      <c r="E25" s="23" t="str">
        <f aca="false">IF(D25="","",D25-F25)</f>
        <v/>
      </c>
      <c r="F25" s="23" t="str">
        <f aca="false">IF(OR($A25="",N(C25)=0),"",SUMIFS('Kitchen log'!$G$9:$G$1000,'Kitchen log'!$D$9:$D$1000,$A25,'Kitchen log'!$B$9:$B$1000,IF($B25="","*",$B25),'Kitchen log'!$A$9:$A$1000,"&gt;="&amp;N(PlanFrom),'Kitchen log'!$F$9:$F$1000,"&lt;&gt;",'Kitchen log'!$G$9:$G$1000,"&lt;&gt;")/C25)</f>
        <v/>
      </c>
      <c r="G25" s="24" t="str">
        <f aca="false">IF(OR(D25="",N(D25)=0),"",F25/D25)</f>
        <v/>
      </c>
      <c r="H25" s="23" t="str">
        <f aca="false">IF(E25="","",ROUND(E25*(1+PlanBuffer),1))</f>
        <v/>
      </c>
      <c r="I25" s="25" t="str">
        <f aca="false">IF($A25="","",IF(N(C25)=0,"No logged services",IF(G25="","",IF(G25&gt;UnservedTarget,"Above target","On target"))))</f>
        <v/>
      </c>
      <c r="J25" s="21"/>
    </row>
    <row r="26" customFormat="false" ht="15" hidden="false" customHeight="false" outlineLevel="0" collapsed="false">
      <c r="A26" s="21"/>
      <c r="B26" s="21"/>
      <c r="C26" s="22" t="str">
        <f aca="false">IF($A26="","",COUNTIFS('Kitchen log'!$D$9:$D$1000,$A26,'Kitchen log'!$B$9:$B$1000,IF($B26="","*",$B26),'Kitchen log'!$A$9:$A$1000,"&gt;="&amp;N(PlanFrom),'Kitchen log'!$F$9:$F$1000,"&lt;&gt;",'Kitchen log'!$G$9:$G$1000,"&lt;&gt;"))</f>
        <v/>
      </c>
      <c r="D26" s="23" t="str">
        <f aca="false">IF(OR($A26="",N(C26)=0),"",SUMIFS('Kitchen log'!$F$9:$F$1000,'Kitchen log'!$D$9:$D$1000,$A26,'Kitchen log'!$B$9:$B$1000,IF($B26="","*",$B26),'Kitchen log'!$A$9:$A$1000,"&gt;="&amp;N(PlanFrom),'Kitchen log'!$F$9:$F$1000,"&lt;&gt;",'Kitchen log'!$G$9:$G$1000,"&lt;&gt;")/C26)</f>
        <v/>
      </c>
      <c r="E26" s="23" t="str">
        <f aca="false">IF(D26="","",D26-F26)</f>
        <v/>
      </c>
      <c r="F26" s="23" t="str">
        <f aca="false">IF(OR($A26="",N(C26)=0),"",SUMIFS('Kitchen log'!$G$9:$G$1000,'Kitchen log'!$D$9:$D$1000,$A26,'Kitchen log'!$B$9:$B$1000,IF($B26="","*",$B26),'Kitchen log'!$A$9:$A$1000,"&gt;="&amp;N(PlanFrom),'Kitchen log'!$F$9:$F$1000,"&lt;&gt;",'Kitchen log'!$G$9:$G$1000,"&lt;&gt;")/C26)</f>
        <v/>
      </c>
      <c r="G26" s="24" t="str">
        <f aca="false">IF(OR(D26="",N(D26)=0),"",F26/D26)</f>
        <v/>
      </c>
      <c r="H26" s="23" t="str">
        <f aca="false">IF(E26="","",ROUND(E26*(1+PlanBuffer),1))</f>
        <v/>
      </c>
      <c r="I26" s="25" t="str">
        <f aca="false">IF($A26="","",IF(N(C26)=0,"No logged services",IF(G26="","",IF(G26&gt;UnservedTarget,"Above target","On target"))))</f>
        <v/>
      </c>
      <c r="J26" s="21"/>
    </row>
    <row r="27" customFormat="false" ht="15" hidden="false" customHeight="false" outlineLevel="0" collapsed="false">
      <c r="A27" s="21"/>
      <c r="B27" s="21"/>
      <c r="C27" s="22" t="str">
        <f aca="false">IF($A27="","",COUNTIFS('Kitchen log'!$D$9:$D$1000,$A27,'Kitchen log'!$B$9:$B$1000,IF($B27="","*",$B27),'Kitchen log'!$A$9:$A$1000,"&gt;="&amp;N(PlanFrom),'Kitchen log'!$F$9:$F$1000,"&lt;&gt;",'Kitchen log'!$G$9:$G$1000,"&lt;&gt;"))</f>
        <v/>
      </c>
      <c r="D27" s="23" t="str">
        <f aca="false">IF(OR($A27="",N(C27)=0),"",SUMIFS('Kitchen log'!$F$9:$F$1000,'Kitchen log'!$D$9:$D$1000,$A27,'Kitchen log'!$B$9:$B$1000,IF($B27="","*",$B27),'Kitchen log'!$A$9:$A$1000,"&gt;="&amp;N(PlanFrom),'Kitchen log'!$F$9:$F$1000,"&lt;&gt;",'Kitchen log'!$G$9:$G$1000,"&lt;&gt;")/C27)</f>
        <v/>
      </c>
      <c r="E27" s="23" t="str">
        <f aca="false">IF(D27="","",D27-F27)</f>
        <v/>
      </c>
      <c r="F27" s="23" t="str">
        <f aca="false">IF(OR($A27="",N(C27)=0),"",SUMIFS('Kitchen log'!$G$9:$G$1000,'Kitchen log'!$D$9:$D$1000,$A27,'Kitchen log'!$B$9:$B$1000,IF($B27="","*",$B27),'Kitchen log'!$A$9:$A$1000,"&gt;="&amp;N(PlanFrom),'Kitchen log'!$F$9:$F$1000,"&lt;&gt;",'Kitchen log'!$G$9:$G$1000,"&lt;&gt;")/C27)</f>
        <v/>
      </c>
      <c r="G27" s="24" t="str">
        <f aca="false">IF(OR(D27="",N(D27)=0),"",F27/D27)</f>
        <v/>
      </c>
      <c r="H27" s="23" t="str">
        <f aca="false">IF(E27="","",ROUND(E27*(1+PlanBuffer),1))</f>
        <v/>
      </c>
      <c r="I27" s="25" t="str">
        <f aca="false">IF($A27="","",IF(N(C27)=0,"No logged services",IF(G27="","",IF(G27&gt;UnservedTarget,"Above target","On target"))))</f>
        <v/>
      </c>
      <c r="J27" s="21"/>
    </row>
    <row r="28" customFormat="false" ht="15" hidden="false" customHeight="false" outlineLevel="0" collapsed="false">
      <c r="A28" s="21"/>
      <c r="B28" s="21"/>
      <c r="C28" s="22" t="str">
        <f aca="false">IF($A28="","",COUNTIFS('Kitchen log'!$D$9:$D$1000,$A28,'Kitchen log'!$B$9:$B$1000,IF($B28="","*",$B28),'Kitchen log'!$A$9:$A$1000,"&gt;="&amp;N(PlanFrom),'Kitchen log'!$F$9:$F$1000,"&lt;&gt;",'Kitchen log'!$G$9:$G$1000,"&lt;&gt;"))</f>
        <v/>
      </c>
      <c r="D28" s="23" t="str">
        <f aca="false">IF(OR($A28="",N(C28)=0),"",SUMIFS('Kitchen log'!$F$9:$F$1000,'Kitchen log'!$D$9:$D$1000,$A28,'Kitchen log'!$B$9:$B$1000,IF($B28="","*",$B28),'Kitchen log'!$A$9:$A$1000,"&gt;="&amp;N(PlanFrom),'Kitchen log'!$F$9:$F$1000,"&lt;&gt;",'Kitchen log'!$G$9:$G$1000,"&lt;&gt;")/C28)</f>
        <v/>
      </c>
      <c r="E28" s="23" t="str">
        <f aca="false">IF(D28="","",D28-F28)</f>
        <v/>
      </c>
      <c r="F28" s="23" t="str">
        <f aca="false">IF(OR($A28="",N(C28)=0),"",SUMIFS('Kitchen log'!$G$9:$G$1000,'Kitchen log'!$D$9:$D$1000,$A28,'Kitchen log'!$B$9:$B$1000,IF($B28="","*",$B28),'Kitchen log'!$A$9:$A$1000,"&gt;="&amp;N(PlanFrom),'Kitchen log'!$F$9:$F$1000,"&lt;&gt;",'Kitchen log'!$G$9:$G$1000,"&lt;&gt;")/C28)</f>
        <v/>
      </c>
      <c r="G28" s="24" t="str">
        <f aca="false">IF(OR(D28="",N(D28)=0),"",F28/D28)</f>
        <v/>
      </c>
      <c r="H28" s="23" t="str">
        <f aca="false">IF(E28="","",ROUND(E28*(1+PlanBuffer),1))</f>
        <v/>
      </c>
      <c r="I28" s="25" t="str">
        <f aca="false">IF($A28="","",IF(N(C28)=0,"No logged services",IF(G28="","",IF(G28&gt;UnservedTarget,"Above target","On target"))))</f>
        <v/>
      </c>
      <c r="J28" s="21"/>
    </row>
    <row r="29" customFormat="false" ht="15" hidden="false" customHeight="false" outlineLevel="0" collapsed="false">
      <c r="A29" s="21"/>
      <c r="B29" s="21"/>
      <c r="C29" s="22" t="str">
        <f aca="false">IF($A29="","",COUNTIFS('Kitchen log'!$D$9:$D$1000,$A29,'Kitchen log'!$B$9:$B$1000,IF($B29="","*",$B29),'Kitchen log'!$A$9:$A$1000,"&gt;="&amp;N(PlanFrom),'Kitchen log'!$F$9:$F$1000,"&lt;&gt;",'Kitchen log'!$G$9:$G$1000,"&lt;&gt;"))</f>
        <v/>
      </c>
      <c r="D29" s="23" t="str">
        <f aca="false">IF(OR($A29="",N(C29)=0),"",SUMIFS('Kitchen log'!$F$9:$F$1000,'Kitchen log'!$D$9:$D$1000,$A29,'Kitchen log'!$B$9:$B$1000,IF($B29="","*",$B29),'Kitchen log'!$A$9:$A$1000,"&gt;="&amp;N(PlanFrom),'Kitchen log'!$F$9:$F$1000,"&lt;&gt;",'Kitchen log'!$G$9:$G$1000,"&lt;&gt;")/C29)</f>
        <v/>
      </c>
      <c r="E29" s="23" t="str">
        <f aca="false">IF(D29="","",D29-F29)</f>
        <v/>
      </c>
      <c r="F29" s="23" t="str">
        <f aca="false">IF(OR($A29="",N(C29)=0),"",SUMIFS('Kitchen log'!$G$9:$G$1000,'Kitchen log'!$D$9:$D$1000,$A29,'Kitchen log'!$B$9:$B$1000,IF($B29="","*",$B29),'Kitchen log'!$A$9:$A$1000,"&gt;="&amp;N(PlanFrom),'Kitchen log'!$F$9:$F$1000,"&lt;&gt;",'Kitchen log'!$G$9:$G$1000,"&lt;&gt;")/C29)</f>
        <v/>
      </c>
      <c r="G29" s="24" t="str">
        <f aca="false">IF(OR(D29="",N(D29)=0),"",F29/D29)</f>
        <v/>
      </c>
      <c r="H29" s="23" t="str">
        <f aca="false">IF(E29="","",ROUND(E29*(1+PlanBuffer),1))</f>
        <v/>
      </c>
      <c r="I29" s="25" t="str">
        <f aca="false">IF($A29="","",IF(N(C29)=0,"No logged services",IF(G29="","",IF(G29&gt;UnservedTarget,"Above target","On target"))))</f>
        <v/>
      </c>
      <c r="J29" s="21"/>
    </row>
    <row r="30" customFormat="false" ht="15" hidden="false" customHeight="false" outlineLevel="0" collapsed="false">
      <c r="A30" s="21"/>
      <c r="B30" s="21"/>
      <c r="C30" s="22" t="str">
        <f aca="false">IF($A30="","",COUNTIFS('Kitchen log'!$D$9:$D$1000,$A30,'Kitchen log'!$B$9:$B$1000,IF($B30="","*",$B30),'Kitchen log'!$A$9:$A$1000,"&gt;="&amp;N(PlanFrom),'Kitchen log'!$F$9:$F$1000,"&lt;&gt;",'Kitchen log'!$G$9:$G$1000,"&lt;&gt;"))</f>
        <v/>
      </c>
      <c r="D30" s="23" t="str">
        <f aca="false">IF(OR($A30="",N(C30)=0),"",SUMIFS('Kitchen log'!$F$9:$F$1000,'Kitchen log'!$D$9:$D$1000,$A30,'Kitchen log'!$B$9:$B$1000,IF($B30="","*",$B30),'Kitchen log'!$A$9:$A$1000,"&gt;="&amp;N(PlanFrom),'Kitchen log'!$F$9:$F$1000,"&lt;&gt;",'Kitchen log'!$G$9:$G$1000,"&lt;&gt;")/C30)</f>
        <v/>
      </c>
      <c r="E30" s="23" t="str">
        <f aca="false">IF(D30="","",D30-F30)</f>
        <v/>
      </c>
      <c r="F30" s="23" t="str">
        <f aca="false">IF(OR($A30="",N(C30)=0),"",SUMIFS('Kitchen log'!$G$9:$G$1000,'Kitchen log'!$D$9:$D$1000,$A30,'Kitchen log'!$B$9:$B$1000,IF($B30="","*",$B30),'Kitchen log'!$A$9:$A$1000,"&gt;="&amp;N(PlanFrom),'Kitchen log'!$F$9:$F$1000,"&lt;&gt;",'Kitchen log'!$G$9:$G$1000,"&lt;&gt;")/C30)</f>
        <v/>
      </c>
      <c r="G30" s="24" t="str">
        <f aca="false">IF(OR(D30="",N(D30)=0),"",F30/D30)</f>
        <v/>
      </c>
      <c r="H30" s="23" t="str">
        <f aca="false">IF(E30="","",ROUND(E30*(1+PlanBuffer),1))</f>
        <v/>
      </c>
      <c r="I30" s="25" t="str">
        <f aca="false">IF($A30="","",IF(N(C30)=0,"No logged services",IF(G30="","",IF(G30&gt;UnservedTarget,"Above target","On target"))))</f>
        <v/>
      </c>
      <c r="J30" s="21"/>
    </row>
    <row r="31" customFormat="false" ht="15" hidden="false" customHeight="false" outlineLevel="0" collapsed="false">
      <c r="A31" s="21"/>
      <c r="B31" s="21"/>
      <c r="C31" s="22" t="str">
        <f aca="false">IF($A31="","",COUNTIFS('Kitchen log'!$D$9:$D$1000,$A31,'Kitchen log'!$B$9:$B$1000,IF($B31="","*",$B31),'Kitchen log'!$A$9:$A$1000,"&gt;="&amp;N(PlanFrom),'Kitchen log'!$F$9:$F$1000,"&lt;&gt;",'Kitchen log'!$G$9:$G$1000,"&lt;&gt;"))</f>
        <v/>
      </c>
      <c r="D31" s="23" t="str">
        <f aca="false">IF(OR($A31="",N(C31)=0),"",SUMIFS('Kitchen log'!$F$9:$F$1000,'Kitchen log'!$D$9:$D$1000,$A31,'Kitchen log'!$B$9:$B$1000,IF($B31="","*",$B31),'Kitchen log'!$A$9:$A$1000,"&gt;="&amp;N(PlanFrom),'Kitchen log'!$F$9:$F$1000,"&lt;&gt;",'Kitchen log'!$G$9:$G$1000,"&lt;&gt;")/C31)</f>
        <v/>
      </c>
      <c r="E31" s="23" t="str">
        <f aca="false">IF(D31="","",D31-F31)</f>
        <v/>
      </c>
      <c r="F31" s="23" t="str">
        <f aca="false">IF(OR($A31="",N(C31)=0),"",SUMIFS('Kitchen log'!$G$9:$G$1000,'Kitchen log'!$D$9:$D$1000,$A31,'Kitchen log'!$B$9:$B$1000,IF($B31="","*",$B31),'Kitchen log'!$A$9:$A$1000,"&gt;="&amp;N(PlanFrom),'Kitchen log'!$F$9:$F$1000,"&lt;&gt;",'Kitchen log'!$G$9:$G$1000,"&lt;&gt;")/C31)</f>
        <v/>
      </c>
      <c r="G31" s="24" t="str">
        <f aca="false">IF(OR(D31="",N(D31)=0),"",F31/D31)</f>
        <v/>
      </c>
      <c r="H31" s="23" t="str">
        <f aca="false">IF(E31="","",ROUND(E31*(1+PlanBuffer),1))</f>
        <v/>
      </c>
      <c r="I31" s="25" t="str">
        <f aca="false">IF($A31="","",IF(N(C31)=0,"No logged services",IF(G31="","",IF(G31&gt;UnservedTarget,"Above target","On target"))))</f>
        <v/>
      </c>
      <c r="J31" s="21"/>
    </row>
    <row r="32" customFormat="false" ht="15" hidden="false" customHeight="false" outlineLevel="0" collapsed="false">
      <c r="A32" s="21"/>
      <c r="B32" s="21"/>
      <c r="C32" s="22" t="str">
        <f aca="false">IF($A32="","",COUNTIFS('Kitchen log'!$D$9:$D$1000,$A32,'Kitchen log'!$B$9:$B$1000,IF($B32="","*",$B32),'Kitchen log'!$A$9:$A$1000,"&gt;="&amp;N(PlanFrom),'Kitchen log'!$F$9:$F$1000,"&lt;&gt;",'Kitchen log'!$G$9:$G$1000,"&lt;&gt;"))</f>
        <v/>
      </c>
      <c r="D32" s="23" t="str">
        <f aca="false">IF(OR($A32="",N(C32)=0),"",SUMIFS('Kitchen log'!$F$9:$F$1000,'Kitchen log'!$D$9:$D$1000,$A32,'Kitchen log'!$B$9:$B$1000,IF($B32="","*",$B32),'Kitchen log'!$A$9:$A$1000,"&gt;="&amp;N(PlanFrom),'Kitchen log'!$F$9:$F$1000,"&lt;&gt;",'Kitchen log'!$G$9:$G$1000,"&lt;&gt;")/C32)</f>
        <v/>
      </c>
      <c r="E32" s="23" t="str">
        <f aca="false">IF(D32="","",D32-F32)</f>
        <v/>
      </c>
      <c r="F32" s="23" t="str">
        <f aca="false">IF(OR($A32="",N(C32)=0),"",SUMIFS('Kitchen log'!$G$9:$G$1000,'Kitchen log'!$D$9:$D$1000,$A32,'Kitchen log'!$B$9:$B$1000,IF($B32="","*",$B32),'Kitchen log'!$A$9:$A$1000,"&gt;="&amp;N(PlanFrom),'Kitchen log'!$F$9:$F$1000,"&lt;&gt;",'Kitchen log'!$G$9:$G$1000,"&lt;&gt;")/C32)</f>
        <v/>
      </c>
      <c r="G32" s="24" t="str">
        <f aca="false">IF(OR(D32="",N(D32)=0),"",F32/D32)</f>
        <v/>
      </c>
      <c r="H32" s="23" t="str">
        <f aca="false">IF(E32="","",ROUND(E32*(1+PlanBuffer),1))</f>
        <v/>
      </c>
      <c r="I32" s="25" t="str">
        <f aca="false">IF($A32="","",IF(N(C32)=0,"No logged services",IF(G32="","",IF(G32&gt;UnservedTarget,"Above target","On target"))))</f>
        <v/>
      </c>
      <c r="J32" s="21"/>
    </row>
    <row r="33" customFormat="false" ht="15" hidden="false" customHeight="false" outlineLevel="0" collapsed="false">
      <c r="A33" s="21"/>
      <c r="B33" s="21"/>
      <c r="C33" s="22" t="str">
        <f aca="false">IF($A33="","",COUNTIFS('Kitchen log'!$D$9:$D$1000,$A33,'Kitchen log'!$B$9:$B$1000,IF($B33="","*",$B33),'Kitchen log'!$A$9:$A$1000,"&gt;="&amp;N(PlanFrom),'Kitchen log'!$F$9:$F$1000,"&lt;&gt;",'Kitchen log'!$G$9:$G$1000,"&lt;&gt;"))</f>
        <v/>
      </c>
      <c r="D33" s="23" t="str">
        <f aca="false">IF(OR($A33="",N(C33)=0),"",SUMIFS('Kitchen log'!$F$9:$F$1000,'Kitchen log'!$D$9:$D$1000,$A33,'Kitchen log'!$B$9:$B$1000,IF($B33="","*",$B33),'Kitchen log'!$A$9:$A$1000,"&gt;="&amp;N(PlanFrom),'Kitchen log'!$F$9:$F$1000,"&lt;&gt;",'Kitchen log'!$G$9:$G$1000,"&lt;&gt;")/C33)</f>
        <v/>
      </c>
      <c r="E33" s="23" t="str">
        <f aca="false">IF(D33="","",D33-F33)</f>
        <v/>
      </c>
      <c r="F33" s="23" t="str">
        <f aca="false">IF(OR($A33="",N(C33)=0),"",SUMIFS('Kitchen log'!$G$9:$G$1000,'Kitchen log'!$D$9:$D$1000,$A33,'Kitchen log'!$B$9:$B$1000,IF($B33="","*",$B33),'Kitchen log'!$A$9:$A$1000,"&gt;="&amp;N(PlanFrom),'Kitchen log'!$F$9:$F$1000,"&lt;&gt;",'Kitchen log'!$G$9:$G$1000,"&lt;&gt;")/C33)</f>
        <v/>
      </c>
      <c r="G33" s="24" t="str">
        <f aca="false">IF(OR(D33="",N(D33)=0),"",F33/D33)</f>
        <v/>
      </c>
      <c r="H33" s="23" t="str">
        <f aca="false">IF(E33="","",ROUND(E33*(1+PlanBuffer),1))</f>
        <v/>
      </c>
      <c r="I33" s="25" t="str">
        <f aca="false">IF($A33="","",IF(N(C33)=0,"No logged services",IF(G33="","",IF(G33&gt;UnservedTarget,"Above target","On target"))))</f>
        <v/>
      </c>
      <c r="J33" s="21"/>
    </row>
    <row r="34" customFormat="false" ht="15" hidden="false" customHeight="false" outlineLevel="0" collapsed="false">
      <c r="A34" s="21"/>
      <c r="B34" s="21"/>
      <c r="C34" s="22" t="str">
        <f aca="false">IF($A34="","",COUNTIFS('Kitchen log'!$D$9:$D$1000,$A34,'Kitchen log'!$B$9:$B$1000,IF($B34="","*",$B34),'Kitchen log'!$A$9:$A$1000,"&gt;="&amp;N(PlanFrom),'Kitchen log'!$F$9:$F$1000,"&lt;&gt;",'Kitchen log'!$G$9:$G$1000,"&lt;&gt;"))</f>
        <v/>
      </c>
      <c r="D34" s="23" t="str">
        <f aca="false">IF(OR($A34="",N(C34)=0),"",SUMIFS('Kitchen log'!$F$9:$F$1000,'Kitchen log'!$D$9:$D$1000,$A34,'Kitchen log'!$B$9:$B$1000,IF($B34="","*",$B34),'Kitchen log'!$A$9:$A$1000,"&gt;="&amp;N(PlanFrom),'Kitchen log'!$F$9:$F$1000,"&lt;&gt;",'Kitchen log'!$G$9:$G$1000,"&lt;&gt;")/C34)</f>
        <v/>
      </c>
      <c r="E34" s="23" t="str">
        <f aca="false">IF(D34="","",D34-F34)</f>
        <v/>
      </c>
      <c r="F34" s="23" t="str">
        <f aca="false">IF(OR($A34="",N(C34)=0),"",SUMIFS('Kitchen log'!$G$9:$G$1000,'Kitchen log'!$D$9:$D$1000,$A34,'Kitchen log'!$B$9:$B$1000,IF($B34="","*",$B34),'Kitchen log'!$A$9:$A$1000,"&gt;="&amp;N(PlanFrom),'Kitchen log'!$F$9:$F$1000,"&lt;&gt;",'Kitchen log'!$G$9:$G$1000,"&lt;&gt;")/C34)</f>
        <v/>
      </c>
      <c r="G34" s="24" t="str">
        <f aca="false">IF(OR(D34="",N(D34)=0),"",F34/D34)</f>
        <v/>
      </c>
      <c r="H34" s="23" t="str">
        <f aca="false">IF(E34="","",ROUND(E34*(1+PlanBuffer),1))</f>
        <v/>
      </c>
      <c r="I34" s="25" t="str">
        <f aca="false">IF($A34="","",IF(N(C34)=0,"No logged services",IF(G34="","",IF(G34&gt;UnservedTarget,"Above target","On target"))))</f>
        <v/>
      </c>
      <c r="J34" s="21"/>
    </row>
    <row r="35" customFormat="false" ht="15" hidden="false" customHeight="false" outlineLevel="0" collapsed="false">
      <c r="A35" s="21"/>
      <c r="B35" s="21"/>
      <c r="C35" s="22" t="str">
        <f aca="false">IF($A35="","",COUNTIFS('Kitchen log'!$D$9:$D$1000,$A35,'Kitchen log'!$B$9:$B$1000,IF($B35="","*",$B35),'Kitchen log'!$A$9:$A$1000,"&gt;="&amp;N(PlanFrom),'Kitchen log'!$F$9:$F$1000,"&lt;&gt;",'Kitchen log'!$G$9:$G$1000,"&lt;&gt;"))</f>
        <v/>
      </c>
      <c r="D35" s="23" t="str">
        <f aca="false">IF(OR($A35="",N(C35)=0),"",SUMIFS('Kitchen log'!$F$9:$F$1000,'Kitchen log'!$D$9:$D$1000,$A35,'Kitchen log'!$B$9:$B$1000,IF($B35="","*",$B35),'Kitchen log'!$A$9:$A$1000,"&gt;="&amp;N(PlanFrom),'Kitchen log'!$F$9:$F$1000,"&lt;&gt;",'Kitchen log'!$G$9:$G$1000,"&lt;&gt;")/C35)</f>
        <v/>
      </c>
      <c r="E35" s="23" t="str">
        <f aca="false">IF(D35="","",D35-F35)</f>
        <v/>
      </c>
      <c r="F35" s="23" t="str">
        <f aca="false">IF(OR($A35="",N(C35)=0),"",SUMIFS('Kitchen log'!$G$9:$G$1000,'Kitchen log'!$D$9:$D$1000,$A35,'Kitchen log'!$B$9:$B$1000,IF($B35="","*",$B35),'Kitchen log'!$A$9:$A$1000,"&gt;="&amp;N(PlanFrom),'Kitchen log'!$F$9:$F$1000,"&lt;&gt;",'Kitchen log'!$G$9:$G$1000,"&lt;&gt;")/C35)</f>
        <v/>
      </c>
      <c r="G35" s="24" t="str">
        <f aca="false">IF(OR(D35="",N(D35)=0),"",F35/D35)</f>
        <v/>
      </c>
      <c r="H35" s="23" t="str">
        <f aca="false">IF(E35="","",ROUND(E35*(1+PlanBuffer),1))</f>
        <v/>
      </c>
      <c r="I35" s="25" t="str">
        <f aca="false">IF($A35="","",IF(N(C35)=0,"No logged services",IF(G35="","",IF(G35&gt;UnservedTarget,"Above target","On target"))))</f>
        <v/>
      </c>
      <c r="J35" s="21"/>
    </row>
    <row r="36" customFormat="false" ht="15" hidden="false" customHeight="false" outlineLevel="0" collapsed="false">
      <c r="A36" s="21"/>
      <c r="B36" s="21"/>
      <c r="C36" s="22" t="str">
        <f aca="false">IF($A36="","",COUNTIFS('Kitchen log'!$D$9:$D$1000,$A36,'Kitchen log'!$B$9:$B$1000,IF($B36="","*",$B36),'Kitchen log'!$A$9:$A$1000,"&gt;="&amp;N(PlanFrom),'Kitchen log'!$F$9:$F$1000,"&lt;&gt;",'Kitchen log'!$G$9:$G$1000,"&lt;&gt;"))</f>
        <v/>
      </c>
      <c r="D36" s="23" t="str">
        <f aca="false">IF(OR($A36="",N(C36)=0),"",SUMIFS('Kitchen log'!$F$9:$F$1000,'Kitchen log'!$D$9:$D$1000,$A36,'Kitchen log'!$B$9:$B$1000,IF($B36="","*",$B36),'Kitchen log'!$A$9:$A$1000,"&gt;="&amp;N(PlanFrom),'Kitchen log'!$F$9:$F$1000,"&lt;&gt;",'Kitchen log'!$G$9:$G$1000,"&lt;&gt;")/C36)</f>
        <v/>
      </c>
      <c r="E36" s="23" t="str">
        <f aca="false">IF(D36="","",D36-F36)</f>
        <v/>
      </c>
      <c r="F36" s="23" t="str">
        <f aca="false">IF(OR($A36="",N(C36)=0),"",SUMIFS('Kitchen log'!$G$9:$G$1000,'Kitchen log'!$D$9:$D$1000,$A36,'Kitchen log'!$B$9:$B$1000,IF($B36="","*",$B36),'Kitchen log'!$A$9:$A$1000,"&gt;="&amp;N(PlanFrom),'Kitchen log'!$F$9:$F$1000,"&lt;&gt;",'Kitchen log'!$G$9:$G$1000,"&lt;&gt;")/C36)</f>
        <v/>
      </c>
      <c r="G36" s="24" t="str">
        <f aca="false">IF(OR(D36="",N(D36)=0),"",F36/D36)</f>
        <v/>
      </c>
      <c r="H36" s="23" t="str">
        <f aca="false">IF(E36="","",ROUND(E36*(1+PlanBuffer),1))</f>
        <v/>
      </c>
      <c r="I36" s="25" t="str">
        <f aca="false">IF($A36="","",IF(N(C36)=0,"No logged services",IF(G36="","",IF(G36&gt;UnservedTarget,"Above target","On target"))))</f>
        <v/>
      </c>
      <c r="J36" s="21"/>
    </row>
    <row r="37" customFormat="false" ht="15" hidden="false" customHeight="false" outlineLevel="0" collapsed="false">
      <c r="A37" s="21"/>
      <c r="B37" s="21"/>
      <c r="C37" s="22" t="str">
        <f aca="false">IF($A37="","",COUNTIFS('Kitchen log'!$D$9:$D$1000,$A37,'Kitchen log'!$B$9:$B$1000,IF($B37="","*",$B37),'Kitchen log'!$A$9:$A$1000,"&gt;="&amp;N(PlanFrom),'Kitchen log'!$F$9:$F$1000,"&lt;&gt;",'Kitchen log'!$G$9:$G$1000,"&lt;&gt;"))</f>
        <v/>
      </c>
      <c r="D37" s="23" t="str">
        <f aca="false">IF(OR($A37="",N(C37)=0),"",SUMIFS('Kitchen log'!$F$9:$F$1000,'Kitchen log'!$D$9:$D$1000,$A37,'Kitchen log'!$B$9:$B$1000,IF($B37="","*",$B37),'Kitchen log'!$A$9:$A$1000,"&gt;="&amp;N(PlanFrom),'Kitchen log'!$F$9:$F$1000,"&lt;&gt;",'Kitchen log'!$G$9:$G$1000,"&lt;&gt;")/C37)</f>
        <v/>
      </c>
      <c r="E37" s="23" t="str">
        <f aca="false">IF(D37="","",D37-F37)</f>
        <v/>
      </c>
      <c r="F37" s="23" t="str">
        <f aca="false">IF(OR($A37="",N(C37)=0),"",SUMIFS('Kitchen log'!$G$9:$G$1000,'Kitchen log'!$D$9:$D$1000,$A37,'Kitchen log'!$B$9:$B$1000,IF($B37="","*",$B37),'Kitchen log'!$A$9:$A$1000,"&gt;="&amp;N(PlanFrom),'Kitchen log'!$F$9:$F$1000,"&lt;&gt;",'Kitchen log'!$G$9:$G$1000,"&lt;&gt;")/C37)</f>
        <v/>
      </c>
      <c r="G37" s="24" t="str">
        <f aca="false">IF(OR(D37="",N(D37)=0),"",F37/D37)</f>
        <v/>
      </c>
      <c r="H37" s="23" t="str">
        <f aca="false">IF(E37="","",ROUND(E37*(1+PlanBuffer),1))</f>
        <v/>
      </c>
      <c r="I37" s="25" t="str">
        <f aca="false">IF($A37="","",IF(N(C37)=0,"No logged services",IF(G37="","",IF(G37&gt;UnservedTarget,"Above target","On target"))))</f>
        <v/>
      </c>
      <c r="J37" s="21"/>
    </row>
    <row r="38" customFormat="false" ht="15" hidden="false" customHeight="false" outlineLevel="0" collapsed="false">
      <c r="A38" s="21"/>
      <c r="B38" s="21"/>
      <c r="C38" s="22" t="str">
        <f aca="false">IF($A38="","",COUNTIFS('Kitchen log'!$D$9:$D$1000,$A38,'Kitchen log'!$B$9:$B$1000,IF($B38="","*",$B38),'Kitchen log'!$A$9:$A$1000,"&gt;="&amp;N(PlanFrom),'Kitchen log'!$F$9:$F$1000,"&lt;&gt;",'Kitchen log'!$G$9:$G$1000,"&lt;&gt;"))</f>
        <v/>
      </c>
      <c r="D38" s="23" t="str">
        <f aca="false">IF(OR($A38="",N(C38)=0),"",SUMIFS('Kitchen log'!$F$9:$F$1000,'Kitchen log'!$D$9:$D$1000,$A38,'Kitchen log'!$B$9:$B$1000,IF($B38="","*",$B38),'Kitchen log'!$A$9:$A$1000,"&gt;="&amp;N(PlanFrom),'Kitchen log'!$F$9:$F$1000,"&lt;&gt;",'Kitchen log'!$G$9:$G$1000,"&lt;&gt;")/C38)</f>
        <v/>
      </c>
      <c r="E38" s="23" t="str">
        <f aca="false">IF(D38="","",D38-F38)</f>
        <v/>
      </c>
      <c r="F38" s="23" t="str">
        <f aca="false">IF(OR($A38="",N(C38)=0),"",SUMIFS('Kitchen log'!$G$9:$G$1000,'Kitchen log'!$D$9:$D$1000,$A38,'Kitchen log'!$B$9:$B$1000,IF($B38="","*",$B38),'Kitchen log'!$A$9:$A$1000,"&gt;="&amp;N(PlanFrom),'Kitchen log'!$F$9:$F$1000,"&lt;&gt;",'Kitchen log'!$G$9:$G$1000,"&lt;&gt;")/C38)</f>
        <v/>
      </c>
      <c r="G38" s="24" t="str">
        <f aca="false">IF(OR(D38="",N(D38)=0),"",F38/D38)</f>
        <v/>
      </c>
      <c r="H38" s="23" t="str">
        <f aca="false">IF(E38="","",ROUND(E38*(1+PlanBuffer),1))</f>
        <v/>
      </c>
      <c r="I38" s="25" t="str">
        <f aca="false">IF($A38="","",IF(N(C38)=0,"No logged services",IF(G38="","",IF(G38&gt;UnservedTarget,"Above target","On target"))))</f>
        <v/>
      </c>
      <c r="J38" s="21"/>
    </row>
    <row r="39" customFormat="false" ht="15" hidden="false" customHeight="false" outlineLevel="0" collapsed="false">
      <c r="A39" s="21"/>
      <c r="B39" s="21"/>
      <c r="C39" s="22" t="str">
        <f aca="false">IF($A39="","",COUNTIFS('Kitchen log'!$D$9:$D$1000,$A39,'Kitchen log'!$B$9:$B$1000,IF($B39="","*",$B39),'Kitchen log'!$A$9:$A$1000,"&gt;="&amp;N(PlanFrom),'Kitchen log'!$F$9:$F$1000,"&lt;&gt;",'Kitchen log'!$G$9:$G$1000,"&lt;&gt;"))</f>
        <v/>
      </c>
      <c r="D39" s="23" t="str">
        <f aca="false">IF(OR($A39="",N(C39)=0),"",SUMIFS('Kitchen log'!$F$9:$F$1000,'Kitchen log'!$D$9:$D$1000,$A39,'Kitchen log'!$B$9:$B$1000,IF($B39="","*",$B39),'Kitchen log'!$A$9:$A$1000,"&gt;="&amp;N(PlanFrom),'Kitchen log'!$F$9:$F$1000,"&lt;&gt;",'Kitchen log'!$G$9:$G$1000,"&lt;&gt;")/C39)</f>
        <v/>
      </c>
      <c r="E39" s="23" t="str">
        <f aca="false">IF(D39="","",D39-F39)</f>
        <v/>
      </c>
      <c r="F39" s="23" t="str">
        <f aca="false">IF(OR($A39="",N(C39)=0),"",SUMIFS('Kitchen log'!$G$9:$G$1000,'Kitchen log'!$D$9:$D$1000,$A39,'Kitchen log'!$B$9:$B$1000,IF($B39="","*",$B39),'Kitchen log'!$A$9:$A$1000,"&gt;="&amp;N(PlanFrom),'Kitchen log'!$F$9:$F$1000,"&lt;&gt;",'Kitchen log'!$G$9:$G$1000,"&lt;&gt;")/C39)</f>
        <v/>
      </c>
      <c r="G39" s="24" t="str">
        <f aca="false">IF(OR(D39="",N(D39)=0),"",F39/D39)</f>
        <v/>
      </c>
      <c r="H39" s="23" t="str">
        <f aca="false">IF(E39="","",ROUND(E39*(1+PlanBuffer),1))</f>
        <v/>
      </c>
      <c r="I39" s="25" t="str">
        <f aca="false">IF($A39="","",IF(N(C39)=0,"No logged services",IF(G39="","",IF(G39&gt;UnservedTarget,"Above target","On target"))))</f>
        <v/>
      </c>
      <c r="J39" s="21"/>
    </row>
    <row r="40" customFormat="false" ht="15" hidden="false" customHeight="false" outlineLevel="0" collapsed="false">
      <c r="A40" s="21"/>
      <c r="B40" s="21"/>
      <c r="C40" s="22" t="str">
        <f aca="false">IF($A40="","",COUNTIFS('Kitchen log'!$D$9:$D$1000,$A40,'Kitchen log'!$B$9:$B$1000,IF($B40="","*",$B40),'Kitchen log'!$A$9:$A$1000,"&gt;="&amp;N(PlanFrom),'Kitchen log'!$F$9:$F$1000,"&lt;&gt;",'Kitchen log'!$G$9:$G$1000,"&lt;&gt;"))</f>
        <v/>
      </c>
      <c r="D40" s="23" t="str">
        <f aca="false">IF(OR($A40="",N(C40)=0),"",SUMIFS('Kitchen log'!$F$9:$F$1000,'Kitchen log'!$D$9:$D$1000,$A40,'Kitchen log'!$B$9:$B$1000,IF($B40="","*",$B40),'Kitchen log'!$A$9:$A$1000,"&gt;="&amp;N(PlanFrom),'Kitchen log'!$F$9:$F$1000,"&lt;&gt;",'Kitchen log'!$G$9:$G$1000,"&lt;&gt;")/C40)</f>
        <v/>
      </c>
      <c r="E40" s="23" t="str">
        <f aca="false">IF(D40="","",D40-F40)</f>
        <v/>
      </c>
      <c r="F40" s="23" t="str">
        <f aca="false">IF(OR($A40="",N(C40)=0),"",SUMIFS('Kitchen log'!$G$9:$G$1000,'Kitchen log'!$D$9:$D$1000,$A40,'Kitchen log'!$B$9:$B$1000,IF($B40="","*",$B40),'Kitchen log'!$A$9:$A$1000,"&gt;="&amp;N(PlanFrom),'Kitchen log'!$F$9:$F$1000,"&lt;&gt;",'Kitchen log'!$G$9:$G$1000,"&lt;&gt;")/C40)</f>
        <v/>
      </c>
      <c r="G40" s="24" t="str">
        <f aca="false">IF(OR(D40="",N(D40)=0),"",F40/D40)</f>
        <v/>
      </c>
      <c r="H40" s="23" t="str">
        <f aca="false">IF(E40="","",ROUND(E40*(1+PlanBuffer),1))</f>
        <v/>
      </c>
      <c r="I40" s="25" t="str">
        <f aca="false">IF($A40="","",IF(N(C40)=0,"No logged services",IF(G40="","",IF(G40&gt;UnservedTarget,"Above target","On target"))))</f>
        <v/>
      </c>
      <c r="J40" s="21"/>
    </row>
    <row r="41" customFormat="false" ht="15" hidden="false" customHeight="false" outlineLevel="0" collapsed="false">
      <c r="A41" s="21"/>
      <c r="B41" s="21"/>
      <c r="C41" s="22" t="str">
        <f aca="false">IF($A41="","",COUNTIFS('Kitchen log'!$D$9:$D$1000,$A41,'Kitchen log'!$B$9:$B$1000,IF($B41="","*",$B41),'Kitchen log'!$A$9:$A$1000,"&gt;="&amp;N(PlanFrom),'Kitchen log'!$F$9:$F$1000,"&lt;&gt;",'Kitchen log'!$G$9:$G$1000,"&lt;&gt;"))</f>
        <v/>
      </c>
      <c r="D41" s="23" t="str">
        <f aca="false">IF(OR($A41="",N(C41)=0),"",SUMIFS('Kitchen log'!$F$9:$F$1000,'Kitchen log'!$D$9:$D$1000,$A41,'Kitchen log'!$B$9:$B$1000,IF($B41="","*",$B41),'Kitchen log'!$A$9:$A$1000,"&gt;="&amp;N(PlanFrom),'Kitchen log'!$F$9:$F$1000,"&lt;&gt;",'Kitchen log'!$G$9:$G$1000,"&lt;&gt;")/C41)</f>
        <v/>
      </c>
      <c r="E41" s="23" t="str">
        <f aca="false">IF(D41="","",D41-F41)</f>
        <v/>
      </c>
      <c r="F41" s="23" t="str">
        <f aca="false">IF(OR($A41="",N(C41)=0),"",SUMIFS('Kitchen log'!$G$9:$G$1000,'Kitchen log'!$D$9:$D$1000,$A41,'Kitchen log'!$B$9:$B$1000,IF($B41="","*",$B41),'Kitchen log'!$A$9:$A$1000,"&gt;="&amp;N(PlanFrom),'Kitchen log'!$F$9:$F$1000,"&lt;&gt;",'Kitchen log'!$G$9:$G$1000,"&lt;&gt;")/C41)</f>
        <v/>
      </c>
      <c r="G41" s="24" t="str">
        <f aca="false">IF(OR(D41="",N(D41)=0),"",F41/D41)</f>
        <v/>
      </c>
      <c r="H41" s="23" t="str">
        <f aca="false">IF(E41="","",ROUND(E41*(1+PlanBuffer),1))</f>
        <v/>
      </c>
      <c r="I41" s="25" t="str">
        <f aca="false">IF($A41="","",IF(N(C41)=0,"No logged services",IF(G41="","",IF(G41&gt;UnservedTarget,"Above target","On target"))))</f>
        <v/>
      </c>
      <c r="J41" s="21"/>
    </row>
    <row r="42" customFormat="false" ht="15" hidden="false" customHeight="false" outlineLevel="0" collapsed="false">
      <c r="A42" s="21"/>
      <c r="B42" s="21"/>
      <c r="C42" s="22" t="str">
        <f aca="false">IF($A42="","",COUNTIFS('Kitchen log'!$D$9:$D$1000,$A42,'Kitchen log'!$B$9:$B$1000,IF($B42="","*",$B42),'Kitchen log'!$A$9:$A$1000,"&gt;="&amp;N(PlanFrom),'Kitchen log'!$F$9:$F$1000,"&lt;&gt;",'Kitchen log'!$G$9:$G$1000,"&lt;&gt;"))</f>
        <v/>
      </c>
      <c r="D42" s="23" t="str">
        <f aca="false">IF(OR($A42="",N(C42)=0),"",SUMIFS('Kitchen log'!$F$9:$F$1000,'Kitchen log'!$D$9:$D$1000,$A42,'Kitchen log'!$B$9:$B$1000,IF($B42="","*",$B42),'Kitchen log'!$A$9:$A$1000,"&gt;="&amp;N(PlanFrom),'Kitchen log'!$F$9:$F$1000,"&lt;&gt;",'Kitchen log'!$G$9:$G$1000,"&lt;&gt;")/C42)</f>
        <v/>
      </c>
      <c r="E42" s="23" t="str">
        <f aca="false">IF(D42="","",D42-F42)</f>
        <v/>
      </c>
      <c r="F42" s="23" t="str">
        <f aca="false">IF(OR($A42="",N(C42)=0),"",SUMIFS('Kitchen log'!$G$9:$G$1000,'Kitchen log'!$D$9:$D$1000,$A42,'Kitchen log'!$B$9:$B$1000,IF($B42="","*",$B42),'Kitchen log'!$A$9:$A$1000,"&gt;="&amp;N(PlanFrom),'Kitchen log'!$F$9:$F$1000,"&lt;&gt;",'Kitchen log'!$G$9:$G$1000,"&lt;&gt;")/C42)</f>
        <v/>
      </c>
      <c r="G42" s="24" t="str">
        <f aca="false">IF(OR(D42="",N(D42)=0),"",F42/D42)</f>
        <v/>
      </c>
      <c r="H42" s="23" t="str">
        <f aca="false">IF(E42="","",ROUND(E42*(1+PlanBuffer),1))</f>
        <v/>
      </c>
      <c r="I42" s="25" t="str">
        <f aca="false">IF($A42="","",IF(N(C42)=0,"No logged services",IF(G42="","",IF(G42&gt;UnservedTarget,"Above target","On target"))))</f>
        <v/>
      </c>
      <c r="J42" s="21"/>
    </row>
    <row r="43" customFormat="false" ht="15" hidden="false" customHeight="false" outlineLevel="0" collapsed="false">
      <c r="A43" s="21"/>
      <c r="B43" s="21"/>
      <c r="C43" s="22" t="str">
        <f aca="false">IF($A43="","",COUNTIFS('Kitchen log'!$D$9:$D$1000,$A43,'Kitchen log'!$B$9:$B$1000,IF($B43="","*",$B43),'Kitchen log'!$A$9:$A$1000,"&gt;="&amp;N(PlanFrom),'Kitchen log'!$F$9:$F$1000,"&lt;&gt;",'Kitchen log'!$G$9:$G$1000,"&lt;&gt;"))</f>
        <v/>
      </c>
      <c r="D43" s="23" t="str">
        <f aca="false">IF(OR($A43="",N(C43)=0),"",SUMIFS('Kitchen log'!$F$9:$F$1000,'Kitchen log'!$D$9:$D$1000,$A43,'Kitchen log'!$B$9:$B$1000,IF($B43="","*",$B43),'Kitchen log'!$A$9:$A$1000,"&gt;="&amp;N(PlanFrom),'Kitchen log'!$F$9:$F$1000,"&lt;&gt;",'Kitchen log'!$G$9:$G$1000,"&lt;&gt;")/C43)</f>
        <v/>
      </c>
      <c r="E43" s="23" t="str">
        <f aca="false">IF(D43="","",D43-F43)</f>
        <v/>
      </c>
      <c r="F43" s="23" t="str">
        <f aca="false">IF(OR($A43="",N(C43)=0),"",SUMIFS('Kitchen log'!$G$9:$G$1000,'Kitchen log'!$D$9:$D$1000,$A43,'Kitchen log'!$B$9:$B$1000,IF($B43="","*",$B43),'Kitchen log'!$A$9:$A$1000,"&gt;="&amp;N(PlanFrom),'Kitchen log'!$F$9:$F$1000,"&lt;&gt;",'Kitchen log'!$G$9:$G$1000,"&lt;&gt;")/C43)</f>
        <v/>
      </c>
      <c r="G43" s="24" t="str">
        <f aca="false">IF(OR(D43="",N(D43)=0),"",F43/D43)</f>
        <v/>
      </c>
      <c r="H43" s="23" t="str">
        <f aca="false">IF(E43="","",ROUND(E43*(1+PlanBuffer),1))</f>
        <v/>
      </c>
      <c r="I43" s="25" t="str">
        <f aca="false">IF($A43="","",IF(N(C43)=0,"No logged services",IF(G43="","",IF(G43&gt;UnservedTarget,"Above target","On target"))))</f>
        <v/>
      </c>
      <c r="J43" s="21"/>
    </row>
    <row r="45" customFormat="false" ht="15" hidden="false" customHeight="false" outlineLevel="0" collapsed="false">
      <c r="A45" s="16" t="s">
        <v>44</v>
      </c>
    </row>
    <row r="46" customFormat="false" ht="15" hidden="false" customHeight="false" outlineLevel="0" collapsed="false">
      <c r="A46" s="2" t="s">
        <v>45</v>
      </c>
    </row>
    <row r="47" customFormat="false" ht="15" hidden="false" customHeight="false" outlineLevel="0" collapsed="false">
      <c r="A47" s="2" t="s">
        <v>46</v>
      </c>
    </row>
    <row r="48" customFormat="false" ht="15" hidden="false" customHeight="false" outlineLevel="0" collapsed="false">
      <c r="A48" s="2" t="s">
        <v>47</v>
      </c>
    </row>
    <row r="49" customFormat="false" ht="15" hidden="false" customHeight="false" outlineLevel="0" collapsed="false">
      <c r="A49" s="2" t="s">
        <v>48</v>
      </c>
    </row>
    <row r="50" customFormat="false" ht="15" hidden="false" customHeight="false" outlineLevel="0" collapsed="false">
      <c r="A50" s="2" t="s">
        <v>49</v>
      </c>
    </row>
    <row r="51" customFormat="false" ht="15" hidden="false" customHeight="false" outlineLevel="0" collapsed="false">
      <c r="A51" s="2" t="s">
        <v>50</v>
      </c>
    </row>
  </sheetData>
  <conditionalFormatting sqref="I14:I43">
    <cfRule type="expression" priority="2" aboveAverage="0" equalAverage="0" bottom="0" percent="0" rank="0" text="" dxfId="1">
      <formula>$I14="Above target"</formula>
    </cfRule>
    <cfRule type="expression" priority="3" aboveAverage="0" equalAverage="0" bottom="0" percent="0" rank="0" text="" dxfId="3">
      <formula>$I14="On target"</formula>
    </cfRule>
  </conditionalFormatting>
  <conditionalFormatting sqref="G14:G43">
    <cfRule type="expression" priority="4" aboveAverage="0" equalAverage="0" bottom="0" percent="0" rank="0" text="" dxfId="1">
      <formula>AND(ISNUMBER($G14),$G14&gt;UnservedTarget)</formula>
    </cfRule>
  </conditionalFormatting>
  <dataValidations count="3">
    <dataValidation allowBlank="false" error="Enter a percentage between 0% and 100%." errorStyle="stop" operator="between" showDropDown="false" showErrorMessage="true" showInputMessage="false" sqref="B9:B10" type="decimal">
      <formula1>0</formula1>
      <formula2>1</formula2>
    </dataValidation>
    <dataValidation allowBlank="true" error="Enter a date, or leave blank." errorStyle="stop" operator="greaterThan" showDropDown="false" showErrorMessage="true" showInputMessage="false" sqref="B11" type="date">
      <formula1>1</formula1>
      <formula2>0</formula2>
    </dataValidation>
    <dataValidation allowBlank="true" errorStyle="stop" operator="between" showDropDown="false" showErrorMessage="false" showInputMessage="false" sqref="B14:B43" type="list">
      <formula1>"Breakfast,Lunch,Dinner,Event,Other"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2026-10-16T15:57:35Z</dcterms:created>
  <dc:creator>openpyxl</dc:creator>
  <dc:description/>
  <dc:language>en-US</dc:language>
  <cp:lastModifiedBy/>
  <dcterms:modified xsi:type="dcterms:W3CDTF">2026-10-16T15:57:35Z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